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412\Historicos No Vigiladas\"/>
    </mc:Choice>
  </mc:AlternateContent>
  <xr:revisionPtr revIDLastSave="0" documentId="13_ncr:1_{11750A9A-216D-491F-9E46-667B121BFE34}" xr6:coauthVersionLast="47" xr6:coauthVersionMax="47" xr10:uidLastSave="{00000000-0000-0000-0000-000000000000}"/>
  <bookViews>
    <workbookView xWindow="-120" yWindow="-120" windowWidth="20730" windowHeight="11160" firstSheet="1" activeTab="10" xr2:uid="{D76185CC-C186-403A-A38D-D5C5A53BBADE}"/>
  </bookViews>
  <sheets>
    <sheet name="GS1.A" sheetId="3" r:id="rId1"/>
    <sheet name="GS1.B" sheetId="2" r:id="rId2"/>
    <sheet name="GS.2" sheetId="5" r:id="rId3"/>
    <sheet name="GS.3" sheetId="6" r:id="rId4"/>
    <sheet name="GS4.A" sheetId="1" r:id="rId5"/>
    <sheet name="GS4.B" sheetId="7" r:id="rId6"/>
    <sheet name="GS5" sheetId="8" r:id="rId7"/>
    <sheet name="GS.6" sheetId="9" r:id="rId8"/>
    <sheet name="GS7" sheetId="11" r:id="rId9"/>
    <sheet name="P.Registro" sheetId="13" r:id="rId10"/>
    <sheet name="Cálculos - ignorar" sheetId="15" r:id="rId11"/>
    <sheet name="Ignorar" sheetId="14" state="hidden" r:id="rId12"/>
  </sheets>
  <definedNames>
    <definedName name="_xlnm._FilterDatabase" localSheetId="2" hidden="1">GS.2!$A$4:$J$10</definedName>
    <definedName name="_xlnm._FilterDatabase" localSheetId="3" hidden="1">GS.3!$A$2:$J$11</definedName>
    <definedName name="_xlnm._FilterDatabase" localSheetId="0" hidden="1">'GS1.A'!$A$2:$J$10</definedName>
    <definedName name="_xlnm._FilterDatabase" localSheetId="1" hidden="1">'GS1.B'!$A$2:$J$10</definedName>
    <definedName name="_xlnm._FilterDatabase" localSheetId="4" hidden="1">'GS4.A'!$A$2:$J$15</definedName>
    <definedName name="_xlnm._FilterDatabase" localSheetId="5" hidden="1">'GS4.B'!$A$2:$J$10</definedName>
    <definedName name="_xlnm._FilterDatabase" localSheetId="8" hidden="1">'GS7'!$L$22:$M$27</definedName>
    <definedName name="_xlnm.Print_Area" localSheetId="2">GS.2!$A$21:$F$44</definedName>
    <definedName name="_xlnm.Print_Area" localSheetId="3">GS.3!$C$12:$R$35</definedName>
    <definedName name="_xlnm.Print_Area" localSheetId="7">GS.6!$E$71:$L$89</definedName>
    <definedName name="_xlnm.Print_Area" localSheetId="0">'GS1.A'!$K$3:$T$24</definedName>
    <definedName name="_xlnm.Print_Area" localSheetId="1">'GS1.B'!$K$3:$S$22</definedName>
    <definedName name="_xlnm.Print_Area" localSheetId="4">'GS4.A'!$K$6:$U$28</definedName>
    <definedName name="_xlnm.Print_Area" localSheetId="5">'GS4.B'!$K$10:$W$34</definedName>
    <definedName name="_xlnm.Print_Area" localSheetId="6">'GS5'!$F$2:$O$22</definedName>
    <definedName name="_xlnm.Print_Area" localSheetId="8">'GS7'!$A$15:$AA$40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3" l="1"/>
  <c r="Q24" i="15"/>
  <c r="Q25" i="15"/>
  <c r="Q26" i="15"/>
  <c r="Q27" i="15"/>
  <c r="Q23" i="15"/>
  <c r="S16" i="15"/>
  <c r="S17" i="15"/>
  <c r="S18" i="15"/>
  <c r="S19" i="15"/>
  <c r="S15" i="15"/>
  <c r="S9" i="15" l="1"/>
  <c r="T9" i="15"/>
  <c r="U9" i="15"/>
  <c r="S10" i="15"/>
  <c r="T10" i="15"/>
  <c r="U10" i="15"/>
  <c r="S11" i="15"/>
  <c r="T11" i="15"/>
  <c r="U11" i="15"/>
  <c r="S12" i="15"/>
  <c r="T12" i="15"/>
  <c r="U12" i="15"/>
  <c r="V12" i="15" s="1"/>
  <c r="U8" i="15"/>
  <c r="T8" i="15"/>
  <c r="S8" i="15"/>
  <c r="R12" i="15"/>
  <c r="R11" i="15"/>
  <c r="R10" i="15"/>
  <c r="R9" i="15"/>
  <c r="R8" i="15"/>
  <c r="R6" i="15"/>
  <c r="R5" i="15"/>
  <c r="R4" i="15"/>
  <c r="R3" i="15"/>
  <c r="R2" i="15"/>
  <c r="S2" i="15" l="1"/>
  <c r="S5" i="15"/>
  <c r="V8" i="15"/>
  <c r="V9" i="15"/>
  <c r="V11" i="15"/>
  <c r="V10" i="15"/>
  <c r="S3" i="15"/>
  <c r="S4" i="15"/>
  <c r="S6" i="15"/>
</calcChain>
</file>

<file path=xl/sharedStrings.xml><?xml version="1.0" encoding="utf-8"?>
<sst xmlns="http://schemas.openxmlformats.org/spreadsheetml/2006/main" count="429" uniqueCount="190">
  <si>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</si>
  <si>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</si>
  <si>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</si>
  <si>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</si>
  <si>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</si>
  <si>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</si>
  <si>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</si>
  <si>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</si>
  <si>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</si>
  <si>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</si>
  <si>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</si>
  <si>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</si>
  <si>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</si>
  <si>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</si>
  <si>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</si>
  <si>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</si>
  <si>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</si>
  <si>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</si>
  <si>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</si>
  <si>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</si>
  <si>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</si>
  <si>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</si>
  <si>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</si>
  <si>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</si>
  <si>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</si>
  <si>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</si>
  <si>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</si>
  <si>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</si>
  <si>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</si>
  <si>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</si>
  <si>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</si>
  <si>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</si>
  <si>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</si>
  <si>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</si>
  <si>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</si>
  <si>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</si>
  <si>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</si>
  <si>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</si>
  <si>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</si>
  <si>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</si>
  <si>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</si>
  <si>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</si>
  <si>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</si>
  <si>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</si>
  <si>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</si>
  <si>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</si>
  <si>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</si>
  <si>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</si>
  <si>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</si>
  <si>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</si>
  <si>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</si>
  <si>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</si>
  <si>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</si>
  <si>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</si>
  <si>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</si>
  <si>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</si>
  <si>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</si>
  <si>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</si>
  <si>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</si>
  <si>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</si>
  <si>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</si>
  <si>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</si>
  <si>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</si>
  <si>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</si>
  <si>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</si>
  <si>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</si>
  <si>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</si>
  <si>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</si>
  <si>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</si>
  <si>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</si>
  <si>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</si>
  <si>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</si>
  <si>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</si>
  <si>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</si>
  <si>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</si>
  <si>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</si>
  <si>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</si>
  <si>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</si>
  <si>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</si>
  <si>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</si>
  <si>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</si>
  <si>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</si>
  <si>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</si>
  <si>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</si>
  <si>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</si>
  <si>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</si>
  <si>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Tipo</t>
  </si>
  <si>
    <t>Nombre de la entidad</t>
  </si>
  <si>
    <t>Activos y Finanzas</t>
  </si>
  <si>
    <t>Actuar Atlántico</t>
  </si>
  <si>
    <t>Actuar Quindío</t>
  </si>
  <si>
    <t>Actuar Tolima</t>
  </si>
  <si>
    <t>Comerciacoop</t>
  </si>
  <si>
    <t>Contactar</t>
  </si>
  <si>
    <t>Cooperativa de Ahorro y Crédito Congente</t>
  </si>
  <si>
    <t>Cooperativa de Ahorro y Crédito Crearcoop</t>
  </si>
  <si>
    <t>Corporación Microcrédito Aval</t>
  </si>
  <si>
    <t>Corporación Minuto de Dios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</si>
  <si>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</si>
  <si>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</si>
  <si>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</si>
  <si>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</si>
  <si>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</si>
  <si>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</si>
  <si>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</si>
  <si>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</si>
  <si>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</si>
  <si>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</si>
  <si>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</si>
  <si>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</si>
  <si>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</si>
  <si>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</si>
  <si>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 xml:space="preserve"> </t>
  </si>
  <si>
    <t>Participó</t>
  </si>
  <si>
    <t>No participó</t>
  </si>
  <si>
    <t>Inactiva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</si>
  <si>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</si>
  <si>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</si>
  <si>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</si>
  <si>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</si>
  <si>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</si>
  <si>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</si>
  <si>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</si>
  <si>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</si>
  <si>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</si>
  <si>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</si>
  <si>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</si>
  <si>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</si>
  <si>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</si>
  <si>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</si>
  <si>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</si>
  <si>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</si>
  <si>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</si>
  <si>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</si>
  <si>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</si>
  <si>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</si>
  <si>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</si>
  <si>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</si>
  <si>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</si>
  <si>
    <t>A. Disposición para otorgar microcréditos</t>
  </si>
  <si>
    <r>
      <t>Gráfico S1</t>
    </r>
    <r>
      <rPr>
        <sz val="12"/>
        <color theme="1"/>
        <rFont val="Times New Roman"/>
        <family val="1"/>
      </rPr>
      <t>. Oferta y demanda por sector económico</t>
    </r>
  </si>
  <si>
    <r>
      <t xml:space="preserve">Fuente: </t>
    </r>
    <r>
      <rPr>
        <i/>
        <sz val="12"/>
        <color theme="1"/>
        <rFont val="Times New Roman"/>
        <family val="1"/>
      </rPr>
      <t>Encuesta de la Situación del Microcrédito</t>
    </r>
    <r>
      <rPr>
        <sz val="12"/>
        <color theme="1"/>
        <rFont val="Times New Roman"/>
        <family val="1"/>
      </rPr>
      <t>; cálculos del Banco de la República.</t>
    </r>
  </si>
  <si>
    <t>B. Demanda por nuevos microcréditos</t>
  </si>
  <si>
    <r>
      <t>A</t>
    </r>
    <r>
      <rPr>
        <sz val="12"/>
        <color theme="1"/>
        <rFont val="Times New Roman"/>
        <family val="1"/>
      </rPr>
      <t>. Obstáculos para aumentar el otorgamiento de microcréditos</t>
    </r>
  </si>
  <si>
    <r>
      <t>B</t>
    </r>
    <r>
      <rPr>
        <sz val="12"/>
        <color theme="1"/>
        <rFont val="Times New Roman"/>
        <family val="1"/>
      </rPr>
      <t>. Análisis sobre el cliente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</si>
  <si>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</si>
  <si>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Popular productivo urbano</t>
  </si>
  <si>
    <t>Productivo rural</t>
  </si>
  <si>
    <t>Productivo urbano</t>
  </si>
  <si>
    <t>Productivo de mayor monto</t>
  </si>
  <si>
    <t>Popular productivo rural</t>
  </si>
  <si>
    <t>Coopmultiservicios Villanueva</t>
  </si>
  <si>
    <t>Cofincafé</t>
  </si>
  <si>
    <r>
      <t>Gráfico PC1.A</t>
    </r>
    <r>
      <rPr>
        <sz val="12"/>
        <color theme="1"/>
        <rFont val="Times New Roman"/>
        <family val="1"/>
      </rPr>
      <t>. Distribución de los desembolsos trimestrales de cartera microcrediticia por subsegmento - junio 2024</t>
    </r>
  </si>
  <si>
    <t>Cuadro PC1</t>
  </si>
  <si>
    <t>Submodalidad</t>
  </si>
  <si>
    <t>Crédito popular productivo urbano</t>
  </si>
  <si>
    <t>Crédito productivo urbano</t>
  </si>
  <si>
    <t>Crédito popular productivo rural</t>
  </si>
  <si>
    <t>Crédito productivo de mayor monto</t>
  </si>
  <si>
    <t>Crédito productivo rural</t>
  </si>
  <si>
    <t>3. Por favor indique el monto (en pesos) desembolsado entre abril y junio de 2024 en cada uno de los siguientes segmentos (reporte la cifra en pesos):</t>
  </si>
  <si>
    <t>CrÃ©dito popular productivo rural</t>
  </si>
  <si>
    <t>CrÃ©dito popular productivo urbano</t>
  </si>
  <si>
    <t>CrÃ©dito productivo rural</t>
  </si>
  <si>
    <t>CrÃ©dito productivo urbano</t>
  </si>
  <si>
    <t>En la siguiente pregunta, responda indicando un nÃºmero entre 1 y 5, donde 1 = inferior; 2 = levemente inferior; 3 = igual; 4 = levemente superior; 5 = superior y NA = no aplica.4. Â¿CÃ³mo ha sido el desempeÃ±o de cada submodalidad en tÃ©rminos de rentabilidad durante el segundo trimestre de 2024, frente al primer trimestre del aÃ±o?</t>
  </si>
  <si>
    <t>4. Â¿Su entidad cuenta con canales no presenciales para que sus clientes realicen transacciones (PSE, interbancarias, TransfiYa, App virtual o pÃ¡gina web)?</t>
  </si>
  <si>
    <t>Response</t>
  </si>
  <si>
    <t>Si</t>
  </si>
  <si>
    <t>No</t>
  </si>
  <si>
    <t>4.1 CuÃ¡les son las transacciones que se pueden realizar a travÃ©s de estos canales? [mÃºltiples respuestas posibles]:</t>
  </si>
  <si>
    <t>Consulta de saldos</t>
  </si>
  <si>
    <t>Pago de productos</t>
  </si>
  <si>
    <t>DepÃ³sitos</t>
  </si>
  <si>
    <t>Transferencias</t>
  </si>
  <si>
    <t>Otros (especifique):</t>
  </si>
  <si>
    <t>Coomuldesa</t>
  </si>
  <si>
    <t>Coomultagro</t>
  </si>
  <si>
    <t>BR138</t>
  </si>
  <si>
    <t>BR130</t>
  </si>
  <si>
    <t>MP141</t>
  </si>
  <si>
    <t>MP160</t>
  </si>
  <si>
    <t>MP110</t>
  </si>
  <si>
    <t>MP163</t>
  </si>
  <si>
    <t>BR169</t>
  </si>
  <si>
    <t>RA187</t>
  </si>
  <si>
    <t>Reemplazar con los datos de la última encuesta</t>
  </si>
  <si>
    <t>Este es el dato para la torta</t>
  </si>
  <si>
    <r>
      <t xml:space="preserve">Fuente: </t>
    </r>
    <r>
      <rPr>
        <i/>
        <sz val="12"/>
        <color theme="0" tint="-0.499984740745262"/>
        <rFont val="Times New Roman"/>
        <family val="1"/>
      </rPr>
      <t>Encuesta de la Situación del Microcrédito</t>
    </r>
    <r>
      <rPr>
        <sz val="12"/>
        <color theme="0" tint="-0.499984740745262"/>
        <rFont val="Times New Roman"/>
        <family val="1"/>
      </rPr>
      <t>; cálculos del Banco de la República.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</si>
</sst>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ZapfHumnst BT"/>
      <family val="2"/>
    </font>
    <font>
      <sz val="12"/>
      <color theme="0" tint="-0.499984740745262"/>
      <name val="Times New Roman"/>
      <family val="1"/>
    </font>
    <font>
      <i/>
      <sz val="12"/>
      <color theme="0" tint="-0.49998474074526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4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4" fontId="3" fillId="0" borderId="0" xfId="1" applyNumberFormat="1" applyFont="1" applyBorder="1"/>
    <xf numFmtId="164" fontId="6" fillId="0" borderId="0" xfId="0" applyNumberFormat="1" applyFont="1"/>
    <xf numFmtId="164" fontId="3" fillId="0" borderId="2" xfId="0" applyNumberFormat="1" applyFont="1" applyBorder="1"/>
    <xf numFmtId="165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7" borderId="2" xfId="0" applyFont="1" applyFill="1" applyBorder="1"/>
    <xf numFmtId="0" fontId="18" fillId="8" borderId="2" xfId="0" applyFont="1" applyFill="1" applyBorder="1" applyAlignment="1">
      <alignment vertical="center"/>
    </xf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/>
    <xf numFmtId="0" fontId="20" fillId="0" borderId="0" xfId="0" applyFont="1"/>
    <xf numFmtId="0" fontId="3" fillId="4" borderId="3" xfId="0" applyFont="1" applyFill="1" applyBorder="1"/>
    <xf numFmtId="0" fontId="3" fillId="2" borderId="1" xfId="0" applyFont="1" applyFill="1" applyBorder="1" applyAlignment="1">
      <alignment wrapText="1"/>
    </xf>
    <xf numFmtId="0" fontId="21" fillId="6" borderId="2" xfId="0" applyFont="1" applyFill="1" applyBorder="1"/>
    <xf numFmtId="0" fontId="20" fillId="0" borderId="2" xfId="0" applyFont="1" applyBorder="1"/>
    <xf numFmtId="0" fontId="20" fillId="6" borderId="2" xfId="0" applyFont="1" applyFill="1" applyBorder="1"/>
    <xf numFmtId="2" fontId="0" fillId="0" borderId="0" xfId="0" applyNumberFormat="1"/>
    <xf numFmtId="0" fontId="3" fillId="2" borderId="4" xfId="0" applyFont="1" applyFill="1" applyBorder="1" applyAlignment="1">
      <alignment wrapText="1"/>
    </xf>
    <xf numFmtId="17" fontId="17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/>
    <xf numFmtId="0" fontId="21" fillId="0" borderId="2" xfId="0" applyFont="1" applyFill="1" applyBorder="1"/>
    <xf numFmtId="0" fontId="20" fillId="0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9" fontId="3" fillId="0" borderId="0" xfId="1" applyNumberFormat="1" applyFont="1" applyBorder="1"/>
    <xf numFmtId="0" fontId="3" fillId="2" borderId="0" xfId="0" applyFont="1" applyFill="1" applyBorder="1"/>
    <xf numFmtId="9" fontId="6" fillId="0" borderId="0" xfId="0" applyNumberFormat="1" applyFont="1"/>
    <xf numFmtId="9" fontId="3" fillId="0" borderId="2" xfId="1" applyNumberFormat="1" applyFont="1" applyBorder="1"/>
    <xf numFmtId="9" fontId="3" fillId="0" borderId="2" xfId="0" applyNumberFormat="1" applyFont="1" applyBorder="1"/>
    <xf numFmtId="0" fontId="22" fillId="0" borderId="0" xfId="0" applyFont="1"/>
    <xf numFmtId="0" fontId="23" fillId="0" borderId="0" xfId="0" applyFont="1"/>
    <xf numFmtId="0" fontId="24" fillId="12" borderId="0" xfId="0" applyFont="1" applyFill="1"/>
    <xf numFmtId="0" fontId="25" fillId="12" borderId="9" xfId="0" applyFont="1" applyFill="1" applyBorder="1" applyAlignment="1">
      <alignment horizontal="center"/>
    </xf>
    <xf numFmtId="17" fontId="25" fillId="12" borderId="9" xfId="0" applyNumberFormat="1" applyFont="1" applyFill="1" applyBorder="1" applyAlignment="1">
      <alignment horizontal="center"/>
    </xf>
    <xf numFmtId="164" fontId="24" fillId="12" borderId="0" xfId="1" applyNumberFormat="1" applyFont="1" applyFill="1" applyAlignment="1">
      <alignment vertical="center"/>
    </xf>
    <xf numFmtId="0" fontId="24" fillId="12" borderId="0" xfId="0" applyFont="1" applyFill="1" applyBorder="1"/>
    <xf numFmtId="164" fontId="24" fillId="12" borderId="0" xfId="1" applyNumberFormat="1" applyFont="1" applyFill="1" applyBorder="1" applyAlignment="1">
      <alignment vertical="center"/>
    </xf>
    <xf numFmtId="0" fontId="24" fillId="12" borderId="10" xfId="0" applyFont="1" applyFill="1" applyBorder="1"/>
    <xf numFmtId="164" fontId="24" fillId="12" borderId="10" xfId="1" applyNumberFormat="1" applyFont="1" applyFill="1" applyBorder="1" applyAlignment="1">
      <alignment vertical="center"/>
    </xf>
    <xf numFmtId="0" fontId="26" fillId="12" borderId="0" xfId="0" applyFont="1" applyFill="1" applyAlignment="1">
      <alignment horizontal="left" vertical="center"/>
    </xf>
    <xf numFmtId="0" fontId="2" fillId="0" borderId="0" xfId="0" applyFont="1"/>
    <xf numFmtId="0" fontId="2" fillId="13" borderId="0" xfId="0" applyFont="1" applyFill="1"/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'GS1.A'!$I$2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692308363229758E-3"/>
                  <c:y val="4.1020963327259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A9-413E-A2DB-A2A3EDD612CA}"/>
                </c:ext>
              </c:extLst>
            </c:dLbl>
            <c:dLbl>
              <c:idx val="1"/>
              <c:layout>
                <c:manualLayout>
                  <c:x val="2.21538466905838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8-4B35-A107-93CCC978254A}"/>
                </c:ext>
              </c:extLst>
            </c:dLbl>
            <c:dLbl>
              <c:idx val="2"/>
              <c:layout>
                <c:manualLayout>
                  <c:x val="2.7692308363229758E-3"/>
                  <c:y val="1.2306288998177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A9-413E-A2DB-A2A3EDD612CA}"/>
                </c:ext>
              </c:extLst>
            </c:dLbl>
            <c:dLbl>
              <c:idx val="3"/>
              <c:layout>
                <c:manualLayout>
                  <c:x val="0"/>
                  <c:y val="-4.065040650406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A9-413E-A2DB-A2A3EDD612CA}"/>
                </c:ext>
              </c:extLst>
            </c:dLbl>
            <c:dLbl>
              <c:idx val="5"/>
              <c:layout>
                <c:manualLayout>
                  <c:x val="-1.0185067526415994E-16"/>
                  <c:y val="-1.626016260162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9-413E-A2DB-A2A3EDD612CA}"/>
                </c:ext>
              </c:extLst>
            </c:dLbl>
            <c:dLbl>
              <c:idx val="7"/>
              <c:layout>
                <c:manualLayout>
                  <c:x val="-1.0185067526415994E-16"/>
                  <c:y val="-1.219512195121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6-4EF1-9B32-BC8CDF89F7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'GS1.A'!$B$3:$B$10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Personas
naturales</c:v>
                </c:pt>
                <c:pt idx="4">
                  <c:v> Industria</c:v>
                </c:pt>
                <c:pt idx="5">
                  <c:v> Agropecuario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'GS1.A'!$I$3:$I$10</c:f>
              <c:numCache>
                <c:formatCode>0%</c:formatCode>
                <c:ptCount val="8"/>
                <c:pt idx="0">
                  <c:v>-0.41666666666666669</c:v>
                </c:pt>
                <c:pt idx="1">
                  <c:v>-0.33333333333333331</c:v>
                </c:pt>
                <c:pt idx="2">
                  <c:v>-0.14285714285714285</c:v>
                </c:pt>
                <c:pt idx="3">
                  <c:v>0.58333333333333337</c:v>
                </c:pt>
                <c:pt idx="4">
                  <c:v>0.16666666666666666</c:v>
                </c:pt>
                <c:pt idx="5">
                  <c:v>0.5</c:v>
                </c:pt>
                <c:pt idx="6">
                  <c:v>0.25</c:v>
                </c:pt>
                <c:pt idx="7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'GS1.A'!$J$2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7777777777777779E-3"/>
                  <c:y val="1.219512195121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8-4B35-A107-93CCC978254A}"/>
                </c:ext>
              </c:extLst>
            </c:dLbl>
            <c:dLbl>
              <c:idx val="7"/>
              <c:layout>
                <c:manualLayout>
                  <c:x val="2.777777777777676E-3"/>
                  <c:y val="4.065040650406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6-4EF1-9B32-BC8CDF89F7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Personas
naturales</c:v>
                </c:pt>
                <c:pt idx="4">
                  <c:v> Industria</c:v>
                </c:pt>
                <c:pt idx="5">
                  <c:v> Agropecuario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'GS1.A'!$J$3:$J$10</c:f>
              <c:numCache>
                <c:formatCode>0%</c:formatCode>
                <c:ptCount val="8"/>
                <c:pt idx="0">
                  <c:v>-0.5</c:v>
                </c:pt>
                <c:pt idx="1">
                  <c:v>-0.3</c:v>
                </c:pt>
                <c:pt idx="2">
                  <c:v>0</c:v>
                </c:pt>
                <c:pt idx="3">
                  <c:v>0.1</c:v>
                </c:pt>
                <c:pt idx="4">
                  <c:v>0.3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8.30699712698814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1097866125792"/>
          <c:y val="0.76803545167875675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04043387995137"/>
          <c:y val="2.2011129621096661E-2"/>
          <c:w val="0.42398101317919495"/>
          <c:h val="0.7976364954666976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'GS7'!$Q$8:$U$8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'GS7'!$Q$12:$U$12</c:f>
              <c:numCache>
                <c:formatCode>0.0</c:formatCode>
                <c:ptCount val="5"/>
                <c:pt idx="0">
                  <c:v>8.4511799613526897</c:v>
                </c:pt>
                <c:pt idx="1">
                  <c:v>26.313066044604522</c:v>
                </c:pt>
                <c:pt idx="2">
                  <c:v>10.181178782083306</c:v>
                </c:pt>
                <c:pt idx="3">
                  <c:v>28.747122163077314</c:v>
                </c:pt>
                <c:pt idx="4">
                  <c:v>26.307453048882167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'GS1.B'!$I$2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1.734543780841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6-4299-96AA-2F509E5BD479}"/>
                </c:ext>
              </c:extLst>
            </c:dLbl>
            <c:dLbl>
              <c:idx val="5"/>
              <c:layout>
                <c:manualLayout>
                  <c:x val="2.3643720776966174E-3"/>
                  <c:y val="2.1681797260513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6-4299-96AA-2F509E5BD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Agropecuario</c:v>
                </c:pt>
                <c:pt idx="3">
                  <c:v> Construcción</c:v>
                </c:pt>
                <c:pt idx="4">
                  <c:v> Comunicaciones</c:v>
                </c:pt>
                <c:pt idx="5">
                  <c:v> Otro</c:v>
                </c:pt>
                <c:pt idx="6">
                  <c:v> Comercio</c:v>
                </c:pt>
                <c:pt idx="7">
                  <c:v> Personas
naturales</c:v>
                </c:pt>
              </c:strCache>
            </c:strRef>
          </c:cat>
          <c:val>
            <c:numRef>
              <c:f>'GS1.B'!$I$3:$I$10</c:f>
              <c:numCache>
                <c:formatCode>0%</c:formatCode>
                <c:ptCount val="8"/>
                <c:pt idx="0">
                  <c:v>-0.1</c:v>
                </c:pt>
                <c:pt idx="1">
                  <c:v>-0.54545454545454541</c:v>
                </c:pt>
                <c:pt idx="2">
                  <c:v>-0.27272727272727271</c:v>
                </c:pt>
                <c:pt idx="3">
                  <c:v>-0.33333333333333331</c:v>
                </c:pt>
                <c:pt idx="4">
                  <c:v>-0.75</c:v>
                </c:pt>
                <c:pt idx="5">
                  <c:v>-0.4</c:v>
                </c:pt>
                <c:pt idx="6">
                  <c:v>-0.16666666666666666</c:v>
                </c:pt>
                <c:pt idx="7">
                  <c:v>-9.0909090909090912E-2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'GS1.B'!$J$2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Agropecuario</c:v>
                </c:pt>
                <c:pt idx="3">
                  <c:v> Construcción</c:v>
                </c:pt>
                <c:pt idx="4">
                  <c:v> Comunicaciones</c:v>
                </c:pt>
                <c:pt idx="5">
                  <c:v> Otro</c:v>
                </c:pt>
                <c:pt idx="6">
                  <c:v> Comercio</c:v>
                </c:pt>
                <c:pt idx="7">
                  <c:v> Personas
naturales</c:v>
                </c:pt>
              </c:strCache>
            </c:strRef>
          </c:cat>
          <c:val>
            <c:numRef>
              <c:f>'GS1.B'!$J$3:$J$10</c:f>
              <c:numCache>
                <c:formatCode>0%</c:formatCode>
                <c:ptCount val="8"/>
                <c:pt idx="0">
                  <c:v>-0.42857142857142855</c:v>
                </c:pt>
                <c:pt idx="1">
                  <c:v>-0.22222222222222221</c:v>
                </c:pt>
                <c:pt idx="2">
                  <c:v>-0.2</c:v>
                </c:pt>
                <c:pt idx="3">
                  <c:v>-0.16666666666666666</c:v>
                </c:pt>
                <c:pt idx="4">
                  <c:v>-0.16666666666666666</c:v>
                </c:pt>
                <c:pt idx="5">
                  <c:v>-0.16666666666666666</c:v>
                </c:pt>
                <c:pt idx="6">
                  <c:v>-0.1</c:v>
                </c:pt>
                <c:pt idx="7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584416180553194"/>
          <c:y val="0.7404647078671325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GS.2!$I$4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GS.2!$B$6:$B$10</c:f>
              <c:strCache>
                <c:ptCount val="5"/>
                <c:pt idx="0">
                  <c:v>La alta rentabilidad esperada del crédito</c:v>
                </c:pt>
                <c:pt idx="1">
                  <c:v>La existencia de garantías reales o idóneas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GS.2!$I$6:$I$10</c:f>
              <c:numCache>
                <c:formatCode>0%</c:formatCode>
                <c:ptCount val="5"/>
                <c:pt idx="0">
                  <c:v>0.13457653457653457</c:v>
                </c:pt>
                <c:pt idx="1">
                  <c:v>0.15699300699300697</c:v>
                </c:pt>
                <c:pt idx="2">
                  <c:v>0.15672105672105671</c:v>
                </c:pt>
                <c:pt idx="3">
                  <c:v>0.23076923076923078</c:v>
                </c:pt>
                <c:pt idx="4">
                  <c:v>0.32094017094017091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GS.2!$J$4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GS.2!$B$6:$B$10</c:f>
              <c:strCache>
                <c:ptCount val="5"/>
                <c:pt idx="0">
                  <c:v>La alta rentabilidad esperada del crédito</c:v>
                </c:pt>
                <c:pt idx="1">
                  <c:v>La existencia de garantías reales o idóneas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GS.2!$J$6:$J$10</c:f>
              <c:numCache>
                <c:formatCode>0%</c:formatCode>
                <c:ptCount val="5"/>
                <c:pt idx="0">
                  <c:v>0.1</c:v>
                </c:pt>
                <c:pt idx="1">
                  <c:v>0.18000000000000002</c:v>
                </c:pt>
                <c:pt idx="2">
                  <c:v>0.2</c:v>
                </c:pt>
                <c:pt idx="3">
                  <c:v>0.25333333333333335</c:v>
                </c:pt>
                <c:pt idx="4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GS.2!$G$4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GS.2!$B$16:$B$20</c:f>
              <c:strCache>
                <c:ptCount val="5"/>
                <c:pt idx="0">
                  <c:v>La alta rentabilidad esperada del crédito</c:v>
                </c:pt>
                <c:pt idx="1">
                  <c:v>El bajo riesgo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Otro</c:v>
                </c:pt>
              </c:strCache>
            </c:strRef>
          </c:cat>
          <c:val>
            <c:numRef>
              <c:f>GS.2!$G$16:$G$20</c:f>
              <c:numCache>
                <c:formatCode>0.0%</c:formatCode>
                <c:ptCount val="5"/>
                <c:pt idx="0">
                  <c:v>0.12592592592592594</c:v>
                </c:pt>
                <c:pt idx="1">
                  <c:v>0.24444444444444444</c:v>
                </c:pt>
                <c:pt idx="2">
                  <c:v>0.17777777777777778</c:v>
                </c:pt>
                <c:pt idx="3">
                  <c:v>0.14814814814814817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GS.2!$H$4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GS.2!$B$16:$B$20</c:f>
              <c:strCache>
                <c:ptCount val="5"/>
                <c:pt idx="0">
                  <c:v>La alta rentabilidad esperada del crédito</c:v>
                </c:pt>
                <c:pt idx="1">
                  <c:v>El bajo riesgo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Otro</c:v>
                </c:pt>
              </c:strCache>
            </c:strRef>
          </c:cat>
          <c:val>
            <c:numRef>
              <c:f>GS.2!$H$16:$H$20</c:f>
              <c:numCache>
                <c:formatCode>0.0%</c:formatCode>
                <c:ptCount val="5"/>
                <c:pt idx="0">
                  <c:v>0.13675070028011205</c:v>
                </c:pt>
                <c:pt idx="1">
                  <c:v>0.23906629318394024</c:v>
                </c:pt>
                <c:pt idx="2">
                  <c:v>0.19992530345471521</c:v>
                </c:pt>
                <c:pt idx="3">
                  <c:v>0.18183006535947713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GS.3!$I$2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GS.3!$B$6:$B$11</c:f>
              <c:strCache>
                <c:ptCount val="6"/>
                <c:pt idx="0">
                  <c:v>Crédito con más de tres entidades</c:v>
                </c:pt>
                <c:pt idx="1">
                  <c:v>Historia crediticia del cliente en otra institución</c:v>
                </c:pt>
                <c:pt idx="2">
                  <c:v>Dudas sobre la viabilidad financiera
y la rentabilidad del negocio</c:v>
                </c:pt>
                <c:pt idx="3">
                  <c:v>Capacidad de pago del cliente</c:v>
                </c:pt>
                <c:pt idx="4">
                  <c:v>Sobrendeudamiento del cliente</c:v>
                </c:pt>
                <c:pt idx="5">
                  <c:v>Mala historia crediticia</c:v>
                </c:pt>
              </c:strCache>
            </c:strRef>
          </c:cat>
          <c:val>
            <c:numRef>
              <c:f>GS.3!$I$6:$I$11</c:f>
              <c:numCache>
                <c:formatCode>0%</c:formatCode>
                <c:ptCount val="6"/>
                <c:pt idx="0">
                  <c:v>0</c:v>
                </c:pt>
                <c:pt idx="1">
                  <c:v>2.7777777777777776E-2</c:v>
                </c:pt>
                <c:pt idx="2">
                  <c:v>1.3888888888888888E-2</c:v>
                </c:pt>
                <c:pt idx="3">
                  <c:v>0.375</c:v>
                </c:pt>
                <c:pt idx="4">
                  <c:v>0.30555555555555552</c:v>
                </c:pt>
                <c:pt idx="5">
                  <c:v>0.23611111111111108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ser>
          <c:idx val="1"/>
          <c:order val="1"/>
          <c:tx>
            <c:strRef>
              <c:f>GS.3!$J$2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GS.3!$B$6:$B$11</c:f>
              <c:strCache>
                <c:ptCount val="6"/>
                <c:pt idx="0">
                  <c:v>Crédito con más de tres entidades</c:v>
                </c:pt>
                <c:pt idx="1">
                  <c:v>Historia crediticia del cliente en otra institución</c:v>
                </c:pt>
                <c:pt idx="2">
                  <c:v>Dudas sobre la viabilidad financiera
y la rentabilidad del negocio</c:v>
                </c:pt>
                <c:pt idx="3">
                  <c:v>Capacidad de pago del cliente</c:v>
                </c:pt>
                <c:pt idx="4">
                  <c:v>Sobrendeudamiento del cliente</c:v>
                </c:pt>
                <c:pt idx="5">
                  <c:v>Mala historia crediticia</c:v>
                </c:pt>
              </c:strCache>
            </c:strRef>
          </c:cat>
          <c:val>
            <c:numRef>
              <c:f>GS.3!$J$6:$J$11</c:f>
              <c:numCache>
                <c:formatCode>0%</c:formatCode>
                <c:ptCount val="6"/>
                <c:pt idx="0">
                  <c:v>6.6666666666666666E-2</c:v>
                </c:pt>
                <c:pt idx="1">
                  <c:v>6.6666666666666666E-2</c:v>
                </c:pt>
                <c:pt idx="2">
                  <c:v>8.3333333333333343E-2</c:v>
                </c:pt>
                <c:pt idx="3">
                  <c:v>0.18333333333333335</c:v>
                </c:pt>
                <c:pt idx="4">
                  <c:v>0.28333333333333333</c:v>
                </c:pt>
                <c:pt idx="5">
                  <c:v>0.31666666666666665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'GS4.A'!$I$2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'GS4.A'!$B$5:$B$15</c:f>
              <c:strCache>
                <c:ptCount val="11"/>
                <c:pt idx="0">
                  <c:v> Falta de información financiera</c:v>
                </c:pt>
                <c:pt idx="1">
                  <c:v> Ubicación geográfica</c:v>
                </c:pt>
                <c:pt idx="2">
                  <c:v> Nivel de la tasa de usura</c:v>
                </c:pt>
                <c:pt idx="3">
                  <c:v> Poca experiencia en su actividad económica</c:v>
                </c:pt>
                <c:pt idx="4">
                  <c:v> Destino del crédito</c:v>
                </c:pt>
                <c:pt idx="5">
                  <c:v> Reestructuración de préstamos</c:v>
                </c:pt>
                <c:pt idx="6">
                  <c:v> Medidas adoptadas por los entes reguladores</c:v>
                </c:pt>
                <c:pt idx="7">
                  <c:v> Deudas con más de tres entidades</c:v>
                </c:pt>
                <c:pt idx="8">
                  <c:v> Historial crediticio</c:v>
                </c:pt>
                <c:pt idx="9">
                  <c:v>Sobreendeudamiento del cliente</c:v>
                </c:pt>
                <c:pt idx="10">
                  <c:v> Capacidad de pago de los clientes</c:v>
                </c:pt>
              </c:strCache>
            </c:strRef>
          </c:cat>
          <c:val>
            <c:numRef>
              <c:f>'GS4.A'!$I$5:$I$15</c:f>
              <c:numCache>
                <c:formatCode>0%</c:formatCode>
                <c:ptCount val="11"/>
                <c:pt idx="0">
                  <c:v>5.808080808080808E-2</c:v>
                </c:pt>
                <c:pt idx="1">
                  <c:v>0</c:v>
                </c:pt>
                <c:pt idx="2">
                  <c:v>9.2929292929292931E-2</c:v>
                </c:pt>
                <c:pt idx="3">
                  <c:v>4.2929292929292928E-2</c:v>
                </c:pt>
                <c:pt idx="4">
                  <c:v>0</c:v>
                </c:pt>
                <c:pt idx="5">
                  <c:v>1.515151515151515E-2</c:v>
                </c:pt>
                <c:pt idx="6">
                  <c:v>2.7777777777777776E-2</c:v>
                </c:pt>
                <c:pt idx="7">
                  <c:v>8.5858585858585856E-2</c:v>
                </c:pt>
                <c:pt idx="8">
                  <c:v>0.10808080808080808</c:v>
                </c:pt>
                <c:pt idx="9">
                  <c:v>0.27070707070707067</c:v>
                </c:pt>
                <c:pt idx="10">
                  <c:v>0.27070707070707067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ser>
          <c:idx val="1"/>
          <c:order val="1"/>
          <c:tx>
            <c:strRef>
              <c:f>'GS4.A'!$J$2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'GS4.A'!$B$5:$B$15</c:f>
              <c:strCache>
                <c:ptCount val="11"/>
                <c:pt idx="0">
                  <c:v> Falta de información financiera</c:v>
                </c:pt>
                <c:pt idx="1">
                  <c:v> Ubicación geográfica</c:v>
                </c:pt>
                <c:pt idx="2">
                  <c:v> Nivel de la tasa de usura</c:v>
                </c:pt>
                <c:pt idx="3">
                  <c:v> Poca experiencia en su actividad económica</c:v>
                </c:pt>
                <c:pt idx="4">
                  <c:v> Destino del crédito</c:v>
                </c:pt>
                <c:pt idx="5">
                  <c:v> Reestructuración de préstamos</c:v>
                </c:pt>
                <c:pt idx="6">
                  <c:v> Medidas adoptadas por los entes reguladores</c:v>
                </c:pt>
                <c:pt idx="7">
                  <c:v> Deudas con más de tres entidades</c:v>
                </c:pt>
                <c:pt idx="8">
                  <c:v> Historial crediticio</c:v>
                </c:pt>
                <c:pt idx="9">
                  <c:v>Sobreendeudamiento del cliente</c:v>
                </c:pt>
                <c:pt idx="10">
                  <c:v> Capacidad de pago de los clientes</c:v>
                </c:pt>
              </c:strCache>
            </c:strRef>
          </c:cat>
          <c:val>
            <c:numRef>
              <c:f>'GS4.A'!$J$5:$J$15</c:f>
              <c:numCache>
                <c:formatCode>0%</c:formatCode>
                <c:ptCount val="11"/>
                <c:pt idx="0">
                  <c:v>0</c:v>
                </c:pt>
                <c:pt idx="1">
                  <c:v>2.0833333333333332E-2</c:v>
                </c:pt>
                <c:pt idx="2">
                  <c:v>2.0833333333333332E-2</c:v>
                </c:pt>
                <c:pt idx="3">
                  <c:v>2.0833333333333332E-2</c:v>
                </c:pt>
                <c:pt idx="4">
                  <c:v>2.0833333333333332E-2</c:v>
                </c:pt>
                <c:pt idx="5">
                  <c:v>3.7037037037037035E-2</c:v>
                </c:pt>
                <c:pt idx="6">
                  <c:v>3.7037037037037035E-2</c:v>
                </c:pt>
                <c:pt idx="7">
                  <c:v>0.11342592592592592</c:v>
                </c:pt>
                <c:pt idx="8">
                  <c:v>0.16898148148148148</c:v>
                </c:pt>
                <c:pt idx="9">
                  <c:v>0.20833333333333331</c:v>
                </c:pt>
                <c:pt idx="10">
                  <c:v>0.35185185185185186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4"/>
          <c:min val="0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'GS4.B'!$I$2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'GS4.B'!$B$4:$B$10</c:f>
              <c:strCache>
                <c:ptCount val="7"/>
                <c:pt idx="0">
                  <c:v>El crecimiento de las ventas del negocio</c:v>
                </c:pt>
                <c:pt idx="1">
                  <c:v>La actividad económica del cliente o asociado</c:v>
                </c:pt>
                <c:pt idx="2">
                  <c:v>Que el cliente o asociado cuente con codeudor(es)</c:v>
                </c:pt>
                <c:pt idx="3">
                  <c:v>Los ingresos recientes de la empresa o persona natural</c:v>
                </c:pt>
                <c:pt idx="4">
                  <c:v>La existencia y la cantidad de garantías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'GS4.B'!$I$4:$I$10</c:f>
              <c:numCache>
                <c:formatCode>0%</c:formatCode>
                <c:ptCount val="7"/>
                <c:pt idx="0">
                  <c:v>0.1111111111111111</c:v>
                </c:pt>
                <c:pt idx="1">
                  <c:v>5.5555555555555552E-2</c:v>
                </c:pt>
                <c:pt idx="2">
                  <c:v>4.1666666666666664E-2</c:v>
                </c:pt>
                <c:pt idx="3">
                  <c:v>0.22222222222222221</c:v>
                </c:pt>
                <c:pt idx="4">
                  <c:v>6.9444444444444448E-2</c:v>
                </c:pt>
                <c:pt idx="5">
                  <c:v>0.16666666666666666</c:v>
                </c:pt>
                <c:pt idx="6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'GS4.B'!$J$2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'GS4.B'!$B$4:$B$10</c:f>
              <c:strCache>
                <c:ptCount val="7"/>
                <c:pt idx="0">
                  <c:v>El crecimiento de las ventas del negocio</c:v>
                </c:pt>
                <c:pt idx="1">
                  <c:v>La actividad económica del cliente o asociado</c:v>
                </c:pt>
                <c:pt idx="2">
                  <c:v>Que el cliente o asociado cuente con codeudor(es)</c:v>
                </c:pt>
                <c:pt idx="3">
                  <c:v>Los ingresos recientes de la empresa o persona natural</c:v>
                </c:pt>
                <c:pt idx="4">
                  <c:v>La existencia y la cantidad de garantías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'GS4.B'!$J$4:$J$10</c:f>
              <c:numCache>
                <c:formatCode>0%</c:formatCode>
                <c:ptCount val="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0.1</c:v>
                </c:pt>
                <c:pt idx="4">
                  <c:v>0.1</c:v>
                </c:pt>
                <c:pt idx="5">
                  <c:v>0.3</c:v>
                </c:pt>
                <c:pt idx="6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'GS5'!$D$2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'GS5'!$C$60:$C$65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'GS5'!$D$60:$D$65</c:f>
              <c:numCache>
                <c:formatCode>0%</c:formatCode>
                <c:ptCount val="6"/>
                <c:pt idx="0">
                  <c:v>0.7</c:v>
                </c:pt>
                <c:pt idx="1">
                  <c:v>0.9</c:v>
                </c:pt>
                <c:pt idx="2">
                  <c:v>0.8</c:v>
                </c:pt>
                <c:pt idx="3">
                  <c:v>0.77777777777777779</c:v>
                </c:pt>
                <c:pt idx="4">
                  <c:v>0.8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'GS5'!$E$2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'GS5'!$C$60:$C$65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'GS5'!$E$60:$E$65</c:f>
              <c:numCache>
                <c:formatCode>0%</c:formatCode>
                <c:ptCount val="6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0.22222222222222221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9.2592592592592587E-2"/>
          <c:w val="0.84332174103237101"/>
          <c:h val="0.738248031496063"/>
        </c:manualLayout>
      </c:layout>
      <c:lineChart>
        <c:grouping val="standard"/>
        <c:varyColors val="0"/>
        <c:ser>
          <c:idx val="0"/>
          <c:order val="0"/>
          <c:tx>
            <c:strRef>
              <c:f>GS.6!$B$1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07"/>
              <c:layout>
                <c:manualLayout>
                  <c:x val="-1.0217400279531537E-16"/>
                  <c:y val="4.1160117538603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61-44CE-A365-FEA07EAF2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GS.6!$A$2:$A$109</c:f>
              <c:numCache>
                <c:formatCode>mmm\-yy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GS.6!$B$2:$B$109</c:f>
              <c:numCache>
                <c:formatCode>0.0%</c:formatCode>
                <c:ptCount val="108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  <c:pt idx="99">
                  <c:v>9.3281418795531465E-2</c:v>
                </c:pt>
                <c:pt idx="100">
                  <c:v>9.7438753798784097E-2</c:v>
                </c:pt>
                <c:pt idx="101">
                  <c:v>0.10397988458059534</c:v>
                </c:pt>
                <c:pt idx="102">
                  <c:v>8.9406289678369485E-2</c:v>
                </c:pt>
                <c:pt idx="103">
                  <c:v>8.9131004479537673E-2</c:v>
                </c:pt>
                <c:pt idx="104">
                  <c:v>7.7319944959669512E-2</c:v>
                </c:pt>
                <c:pt idx="105">
                  <c:v>8.7630645054582609E-2</c:v>
                </c:pt>
                <c:pt idx="106">
                  <c:v>8.9026886602421557E-2</c:v>
                </c:pt>
                <c:pt idx="107">
                  <c:v>7.3166197828993154E-2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307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12"/>
        <c:majorTimeUnit val="months"/>
      </c:dateAx>
      <c:valAx>
        <c:axId val="209910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4.20494313210849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612825</xdr:colOff>
      <xdr:row>5</xdr:row>
      <xdr:rowOff>116179</xdr:rowOff>
    </xdr:from>
    <xdr:to>
      <xdr:col>16</xdr:col>
      <xdr:colOff>612825</xdr:colOff>
      <xdr:row>20</xdr:row>
      <xdr:rowOff>1879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242887</xdr:colOff>
      <xdr:row>4</xdr:row>
      <xdr:rowOff>109537</xdr:rowOff>
    </xdr:from>
    <xdr:to>
      <xdr:col>17</xdr:col>
      <xdr:colOff>295275</xdr:colOff>
      <xdr:row>19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81857</xdr:colOff>
      <xdr:row>23</xdr:row>
      <xdr:rowOff>168260</xdr:rowOff>
    </xdr:from>
    <xdr:to>
      <xdr:col>4</xdr:col>
      <xdr:colOff>916780</xdr:colOff>
      <xdr:row>42</xdr:row>
      <xdr:rowOff>11906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21</xdr:row>
      <xdr:rowOff>185738</xdr:rowOff>
    </xdr:from>
    <xdr:to>
      <xdr:col>15</xdr:col>
      <xdr:colOff>411956</xdr:colOff>
      <xdr:row>39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21166</xdr:colOff>
      <xdr:row>11</xdr:row>
      <xdr:rowOff>132290</xdr:rowOff>
    </xdr:from>
    <xdr:to>
      <xdr:col>16</xdr:col>
      <xdr:colOff>10583</xdr:colOff>
      <xdr:row>31</xdr:row>
      <xdr:rowOff>126999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438149</xdr:colOff>
      <xdr:row>8</xdr:row>
      <xdr:rowOff>119061</xdr:rowOff>
    </xdr:from>
    <xdr:to>
      <xdr:col>19</xdr:col>
      <xdr:colOff>140368</xdr:colOff>
      <xdr:row>26</xdr:row>
      <xdr:rowOff>30079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401828</xdr:colOff>
      <xdr:row>11</xdr:row>
      <xdr:rowOff>26215</xdr:rowOff>
    </xdr:from>
    <xdr:to>
      <xdr:col>20</xdr:col>
      <xdr:colOff>476250</xdr:colOff>
      <xdr:row>29</xdr:row>
      <xdr:rowOff>109680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138112</xdr:colOff>
      <xdr:row>3</xdr:row>
      <xdr:rowOff>109537</xdr:rowOff>
    </xdr:from>
    <xdr:to>
      <xdr:col>12</xdr:col>
      <xdr:colOff>138112</xdr:colOff>
      <xdr:row>17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661987</xdr:colOff>
      <xdr:row>72</xdr:row>
      <xdr:rowOff>33337</xdr:rowOff>
    </xdr:from>
    <xdr:to>
      <xdr:col>10</xdr:col>
      <xdr:colOff>661987</xdr:colOff>
      <xdr:row>86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17610</xdr:colOff>
      <xdr:row>18</xdr:row>
      <xdr:rowOff>123264</xdr:rowOff>
    </xdr:from>
    <xdr:to>
      <xdr:col>21</xdr:col>
      <xdr:colOff>517953</xdr:colOff>
      <xdr:row>33</xdr:row>
      <xdr:rowOff>126346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rgb="FF92D050"/>
  </sheetPr>
  <dimension ref="A1:L22"/>
  <sheetViews>
    <sheetView view="pageBreakPreview" topLeftCell="E6" zoomScale="115" zoomScaleNormal="93" zoomScaleSheetLayoutView="115" workbookViewId="0">
      <selection activeCell="G20" sqref="G20"/>
    </sheetView>
  </sheetViews>
  <sheetFormatPr baseColWidth="10" defaultRowHeight="15"/>
  <sheetData>
    <row r="1" spans="1:12">
      <c r="A1" s="5" t="s">
        <v>36</v>
      </c>
    </row>
    <row r="2" spans="1:12">
      <c r="A2" s="8" t="s">
        <v>37</v>
      </c>
      <c r="C2" s="9">
        <v>44986</v>
      </c>
      <c r="D2" s="9">
        <v>45078</v>
      </c>
      <c r="E2" s="9">
        <v>45170</v>
      </c>
      <c r="F2" s="38">
        <v>45261</v>
      </c>
      <c r="G2" s="9">
        <v>45352</v>
      </c>
      <c r="H2" s="9">
        <v>45444</v>
      </c>
      <c r="I2" s="38">
        <v>45536</v>
      </c>
      <c r="J2" s="9">
        <v>45627</v>
      </c>
    </row>
    <row r="3" spans="1:12">
      <c r="A3" s="1" t="s">
        <v>6</v>
      </c>
      <c r="B3" t="s">
        <v>31</v>
      </c>
      <c r="C3" s="10">
        <v>-0.41666666666666669</v>
      </c>
      <c r="D3" s="10">
        <v>-0.5</v>
      </c>
      <c r="E3" s="39">
        <v>-0.41666666666666669</v>
      </c>
      <c r="F3" s="39">
        <v>-0.8</v>
      </c>
      <c r="G3" s="39">
        <v>-0.55555555555555558</v>
      </c>
      <c r="H3" s="39">
        <v>-0.46666666666666667</v>
      </c>
      <c r="I3" s="67">
        <v>-0.41666666666666669</v>
      </c>
      <c r="J3" s="67">
        <v>-0.5</v>
      </c>
    </row>
    <row r="4" spans="1:12" ht="30">
      <c r="A4" s="2" t="s">
        <v>8</v>
      </c>
      <c r="B4" s="35" t="s">
        <v>80</v>
      </c>
      <c r="C4" s="10">
        <v>-0.16666666666666666</v>
      </c>
      <c r="D4" s="10">
        <v>-0.21428571428571427</v>
      </c>
      <c r="E4" s="39">
        <v>-8.3333333333333329E-2</v>
      </c>
      <c r="F4" s="39">
        <v>-0.6</v>
      </c>
      <c r="G4" s="39">
        <v>-0.44444444444444442</v>
      </c>
      <c r="H4" s="39">
        <v>-0.33333333333333331</v>
      </c>
      <c r="I4" s="67">
        <v>-0.33333333333333331</v>
      </c>
      <c r="J4" s="67">
        <v>-0.3</v>
      </c>
      <c r="L4" s="31" t="s">
        <v>140</v>
      </c>
    </row>
    <row r="5" spans="1:12">
      <c r="A5" s="2" t="s">
        <v>11</v>
      </c>
      <c r="B5" t="s">
        <v>34</v>
      </c>
      <c r="C5" s="10">
        <v>-0.8</v>
      </c>
      <c r="D5" s="10">
        <v>-0.4</v>
      </c>
      <c r="E5" s="39">
        <v>-0.25</v>
      </c>
      <c r="F5" s="39">
        <v>-0.16666666666666666</v>
      </c>
      <c r="G5" s="39">
        <v>0</v>
      </c>
      <c r="H5" s="39">
        <v>-0.18181818181818182</v>
      </c>
      <c r="I5" s="67">
        <v>-0.14285714285714285</v>
      </c>
      <c r="J5" s="67">
        <v>0</v>
      </c>
      <c r="L5" t="s">
        <v>139</v>
      </c>
    </row>
    <row r="6" spans="1:12" ht="30">
      <c r="A6" s="2" t="s">
        <v>9</v>
      </c>
      <c r="B6" s="35" t="s">
        <v>81</v>
      </c>
      <c r="C6" s="10">
        <v>0</v>
      </c>
      <c r="D6" s="10">
        <v>0.35714285714285715</v>
      </c>
      <c r="E6" s="39">
        <v>0.58333333333333337</v>
      </c>
      <c r="F6" s="39">
        <v>0.4</v>
      </c>
      <c r="G6" s="39">
        <v>0.55555555555555558</v>
      </c>
      <c r="H6" s="39">
        <v>0.53333333333333333</v>
      </c>
      <c r="I6" s="67">
        <v>0.58333333333333337</v>
      </c>
      <c r="J6" s="67">
        <v>0.1</v>
      </c>
    </row>
    <row r="7" spans="1:12">
      <c r="A7" s="2" t="s">
        <v>1</v>
      </c>
      <c r="B7" t="s">
        <v>28</v>
      </c>
      <c r="C7" s="10">
        <v>0.33333333333333331</v>
      </c>
      <c r="D7" s="10">
        <v>0.14285714285714285</v>
      </c>
      <c r="E7" s="39">
        <v>0.25</v>
      </c>
      <c r="F7" s="39">
        <v>-0.1</v>
      </c>
      <c r="G7" s="39">
        <v>0.22222222222222221</v>
      </c>
      <c r="H7" s="39">
        <v>0</v>
      </c>
      <c r="I7" s="67">
        <v>0.16666666666666666</v>
      </c>
      <c r="J7" s="67">
        <v>0.3</v>
      </c>
    </row>
    <row r="8" spans="1:12">
      <c r="A8" s="2" t="s">
        <v>7</v>
      </c>
      <c r="B8" t="s">
        <v>32</v>
      </c>
      <c r="C8" s="10">
        <v>0.61538461538461542</v>
      </c>
      <c r="D8" s="10">
        <v>0.7142857142857143</v>
      </c>
      <c r="E8" s="39">
        <v>0.75</v>
      </c>
      <c r="F8" s="39">
        <v>0.4</v>
      </c>
      <c r="G8" s="39">
        <v>0.44444444444444442</v>
      </c>
      <c r="H8" s="39">
        <v>0.46666666666666667</v>
      </c>
      <c r="I8" s="67">
        <v>0.5</v>
      </c>
      <c r="J8" s="67">
        <v>0.4</v>
      </c>
    </row>
    <row r="9" spans="1:12">
      <c r="A9" s="2" t="s">
        <v>3</v>
      </c>
      <c r="B9" t="s">
        <v>29</v>
      </c>
      <c r="C9" s="10">
        <v>0.61538461538461542</v>
      </c>
      <c r="D9" s="10">
        <v>0.7142857142857143</v>
      </c>
      <c r="E9" s="39">
        <v>0.83333333333333337</v>
      </c>
      <c r="F9" s="39">
        <v>0.7</v>
      </c>
      <c r="G9" s="39">
        <v>0.88888888888888884</v>
      </c>
      <c r="H9" s="39">
        <v>0.46666666666666667</v>
      </c>
      <c r="I9" s="67">
        <v>0.25</v>
      </c>
      <c r="J9" s="67">
        <v>0.6</v>
      </c>
    </row>
    <row r="10" spans="1:12">
      <c r="A10" s="3" t="s">
        <v>5</v>
      </c>
      <c r="B10" t="s">
        <v>30</v>
      </c>
      <c r="C10" s="10">
        <v>0.76923076923076927</v>
      </c>
      <c r="D10" s="10">
        <v>0.7142857142857143</v>
      </c>
      <c r="E10" s="39">
        <v>0.83333333333333337</v>
      </c>
      <c r="F10" s="39">
        <v>1</v>
      </c>
      <c r="G10" s="39">
        <v>1</v>
      </c>
      <c r="H10" s="39">
        <v>0.73333333333333328</v>
      </c>
      <c r="I10" s="67">
        <v>0.83333333333333337</v>
      </c>
      <c r="J10" s="67">
        <v>0.8</v>
      </c>
    </row>
    <row r="12" spans="1:12">
      <c r="A12" s="68" t="s">
        <v>179</v>
      </c>
    </row>
    <row r="22" spans="12:12" ht="15.75">
      <c r="L22" s="32" t="s">
        <v>141</v>
      </c>
    </row>
  </sheetData>
  <autoFilter ref="A2:J10" xr:uid="{47BC3F58-EC5A-48DC-BEF4-CB0EBBC14CB9}">
    <sortState xmlns:xlrd2="http://schemas.microsoft.com/office/spreadsheetml/2017/richdata2" ref="A3:J10">
      <sortCondition ref="J2:J10"/>
    </sortState>
  </autoFilter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rgb="FF92D050"/>
  </sheetPr>
  <dimension ref="A2:J40"/>
  <sheetViews>
    <sheetView showGridLines="0" zoomScale="86" zoomScaleNormal="115" workbookViewId="0">
      <selection activeCell="I40" sqref="I40"/>
    </sheetView>
  </sheetViews>
  <sheetFormatPr baseColWidth="10" defaultRowHeight="15"/>
  <cols>
    <col min="1" max="1" width="11.42578125" style="52"/>
    <col min="2" max="2" width="38.85546875" style="52" customWidth="1"/>
    <col min="3" max="5" width="0" style="52" hidden="1" customWidth="1"/>
    <col min="6" max="16384" width="11.42578125" style="52"/>
  </cols>
  <sheetData>
    <row r="2" spans="1:10">
      <c r="B2" s="43" t="s">
        <v>87</v>
      </c>
      <c r="C2" s="45">
        <v>44986</v>
      </c>
      <c r="D2" s="45">
        <v>45078</v>
      </c>
      <c r="E2" s="45">
        <v>45170</v>
      </c>
      <c r="F2" s="45">
        <v>45261</v>
      </c>
      <c r="G2" s="45">
        <v>45352</v>
      </c>
      <c r="H2" s="45">
        <v>45444</v>
      </c>
      <c r="I2" s="60">
        <v>45536</v>
      </c>
      <c r="J2" s="45">
        <v>45627</v>
      </c>
    </row>
    <row r="3" spans="1:10">
      <c r="A3" s="52" t="s">
        <v>119</v>
      </c>
      <c r="B3" s="44" t="s">
        <v>116</v>
      </c>
      <c r="C3" s="50"/>
      <c r="D3" s="50"/>
      <c r="E3" s="45"/>
      <c r="F3" s="45"/>
      <c r="G3" s="45"/>
      <c r="H3" s="56"/>
      <c r="I3" s="61"/>
      <c r="J3" s="56"/>
    </row>
    <row r="4" spans="1:10">
      <c r="A4" s="52" t="s">
        <v>119</v>
      </c>
      <c r="B4" s="44" t="s">
        <v>88</v>
      </c>
      <c r="C4" s="46"/>
      <c r="D4" s="46"/>
      <c r="E4" s="46"/>
      <c r="F4" s="51"/>
      <c r="G4" s="46"/>
      <c r="H4" s="56"/>
      <c r="I4" s="61"/>
      <c r="J4" s="61"/>
    </row>
    <row r="5" spans="1:10">
      <c r="B5" s="44" t="s">
        <v>89</v>
      </c>
      <c r="C5" s="49"/>
      <c r="D5" s="49"/>
      <c r="E5" s="49"/>
      <c r="F5" s="49"/>
      <c r="G5" s="49"/>
      <c r="H5" s="57"/>
      <c r="I5" s="57"/>
      <c r="J5" s="57"/>
    </row>
    <row r="6" spans="1:10">
      <c r="B6" s="44" t="s">
        <v>90</v>
      </c>
      <c r="C6" s="49"/>
      <c r="D6" s="49"/>
      <c r="E6" s="49"/>
      <c r="F6" s="49"/>
      <c r="G6" s="49"/>
      <c r="H6" s="57"/>
      <c r="I6" s="57"/>
      <c r="J6" s="57"/>
    </row>
    <row r="7" spans="1:10">
      <c r="B7" s="44" t="s">
        <v>91</v>
      </c>
      <c r="C7" s="49"/>
      <c r="D7" s="49"/>
      <c r="E7" s="49"/>
      <c r="F7" s="49"/>
      <c r="G7" s="46"/>
      <c r="H7" s="55"/>
      <c r="I7" s="62"/>
      <c r="J7" s="62"/>
    </row>
    <row r="8" spans="1:10">
      <c r="B8" s="44" t="s">
        <v>92</v>
      </c>
      <c r="C8" s="49"/>
      <c r="D8" s="49"/>
      <c r="E8" s="46"/>
      <c r="F8" s="51"/>
      <c r="G8" s="49"/>
      <c r="H8" s="57"/>
      <c r="I8" s="57"/>
      <c r="J8" s="57"/>
    </row>
    <row r="9" spans="1:10">
      <c r="B9" s="44" t="s">
        <v>93</v>
      </c>
      <c r="C9" s="49"/>
      <c r="D9" s="49"/>
      <c r="E9" s="49"/>
      <c r="F9" s="51"/>
      <c r="G9" s="46"/>
      <c r="H9" s="56"/>
      <c r="I9" s="61"/>
      <c r="J9" s="61"/>
    </row>
    <row r="10" spans="1:10">
      <c r="B10" s="44" t="s">
        <v>94</v>
      </c>
      <c r="C10" s="46"/>
      <c r="D10" s="46"/>
      <c r="E10" s="46"/>
      <c r="F10" s="51"/>
      <c r="G10" s="46"/>
      <c r="H10" s="56"/>
      <c r="I10" s="61"/>
      <c r="J10" s="61"/>
    </row>
    <row r="11" spans="1:10">
      <c r="B11" s="44" t="s">
        <v>95</v>
      </c>
      <c r="C11" s="46"/>
      <c r="D11" s="46"/>
      <c r="E11" s="46"/>
      <c r="F11" s="51"/>
      <c r="G11" s="46"/>
      <c r="H11" s="57"/>
      <c r="I11" s="61"/>
      <c r="J11" s="61"/>
    </row>
    <row r="12" spans="1:10">
      <c r="A12" s="52" t="s">
        <v>119</v>
      </c>
      <c r="B12" s="44" t="s">
        <v>96</v>
      </c>
      <c r="C12" s="46"/>
      <c r="D12" s="46"/>
      <c r="E12" s="46"/>
      <c r="F12" s="51"/>
      <c r="G12" s="46"/>
      <c r="H12" s="56"/>
      <c r="I12" s="61"/>
      <c r="J12" s="61"/>
    </row>
    <row r="13" spans="1:10">
      <c r="B13" s="44" t="s">
        <v>97</v>
      </c>
      <c r="C13" s="46"/>
      <c r="D13" s="46" t="s">
        <v>112</v>
      </c>
      <c r="E13" s="46"/>
      <c r="F13" s="51"/>
      <c r="G13" s="46"/>
      <c r="H13" s="56"/>
      <c r="I13" s="61"/>
      <c r="J13" s="61"/>
    </row>
    <row r="14" spans="1:10">
      <c r="B14" s="44" t="s">
        <v>98</v>
      </c>
      <c r="C14" s="46"/>
      <c r="D14" s="46"/>
      <c r="E14" s="46"/>
      <c r="F14" s="49"/>
      <c r="G14" s="46"/>
      <c r="H14" s="57"/>
      <c r="I14" s="61"/>
      <c r="J14" s="57"/>
    </row>
    <row r="15" spans="1:10">
      <c r="A15" s="52" t="s">
        <v>119</v>
      </c>
      <c r="B15" s="44" t="s">
        <v>99</v>
      </c>
      <c r="C15" s="46"/>
      <c r="D15" s="46"/>
      <c r="E15" s="46"/>
      <c r="F15" s="51"/>
      <c r="G15" s="49"/>
      <c r="H15" s="56"/>
      <c r="I15" s="57"/>
      <c r="J15" s="61"/>
    </row>
    <row r="16" spans="1:10">
      <c r="B16" s="44" t="s">
        <v>100</v>
      </c>
      <c r="C16" s="46"/>
      <c r="D16" s="46"/>
      <c r="E16" s="46"/>
      <c r="F16" s="51"/>
      <c r="G16" s="46"/>
      <c r="H16" s="56"/>
      <c r="I16" s="61"/>
      <c r="J16" s="61"/>
    </row>
    <row r="17" spans="1:10">
      <c r="B17" s="44" t="s">
        <v>118</v>
      </c>
      <c r="C17" s="49"/>
      <c r="D17" s="49"/>
      <c r="E17" s="49"/>
      <c r="F17" s="49"/>
      <c r="G17" s="49"/>
      <c r="H17" s="57"/>
      <c r="I17" s="57"/>
      <c r="J17" s="57"/>
    </row>
    <row r="18" spans="1:10">
      <c r="B18" s="44" t="s">
        <v>101</v>
      </c>
      <c r="C18" s="46"/>
      <c r="D18" s="49"/>
      <c r="E18" s="49"/>
      <c r="F18" s="49"/>
      <c r="G18" s="49"/>
      <c r="H18" s="57"/>
      <c r="I18" s="57"/>
      <c r="J18" s="57"/>
    </row>
    <row r="19" spans="1:10">
      <c r="B19" s="44" t="s">
        <v>102</v>
      </c>
      <c r="C19" s="46"/>
      <c r="D19" s="46"/>
      <c r="E19" s="49"/>
      <c r="F19" s="51"/>
      <c r="G19" s="49"/>
      <c r="H19" s="56"/>
      <c r="I19" s="57"/>
      <c r="J19" s="61"/>
    </row>
    <row r="20" spans="1:10">
      <c r="B20" s="44" t="s">
        <v>103</v>
      </c>
      <c r="C20" s="46"/>
      <c r="D20" s="46"/>
      <c r="E20" s="46"/>
      <c r="F20" s="51"/>
      <c r="G20" s="46"/>
      <c r="H20" s="56"/>
      <c r="I20" s="61"/>
      <c r="J20" s="61"/>
    </row>
    <row r="21" spans="1:10">
      <c r="B21" s="44" t="s">
        <v>104</v>
      </c>
      <c r="C21" s="46"/>
      <c r="D21" s="49"/>
      <c r="E21" s="46"/>
      <c r="F21" s="51"/>
      <c r="G21" s="46"/>
      <c r="H21" s="56"/>
      <c r="I21" s="61"/>
      <c r="J21" s="61"/>
    </row>
    <row r="22" spans="1:10">
      <c r="B22" s="44" t="s">
        <v>105</v>
      </c>
      <c r="C22" s="46"/>
      <c r="D22" s="46"/>
      <c r="E22" s="46"/>
      <c r="F22" s="51"/>
      <c r="G22" s="46"/>
      <c r="H22" s="56"/>
      <c r="I22" s="61"/>
      <c r="J22" s="61"/>
    </row>
    <row r="23" spans="1:10">
      <c r="B23" s="44" t="s">
        <v>121</v>
      </c>
      <c r="C23" s="49"/>
      <c r="D23" s="49"/>
      <c r="E23" s="49"/>
      <c r="F23" s="49"/>
      <c r="G23" s="55"/>
      <c r="H23" s="57"/>
      <c r="I23" s="57"/>
      <c r="J23" s="57"/>
    </row>
    <row r="24" spans="1:10">
      <c r="B24" s="44" t="s">
        <v>106</v>
      </c>
      <c r="C24" s="49"/>
      <c r="D24" s="49"/>
      <c r="E24" s="49"/>
      <c r="F24" s="51"/>
      <c r="G24" s="46"/>
      <c r="H24" s="57"/>
      <c r="I24" s="61"/>
      <c r="J24" s="61"/>
    </row>
    <row r="25" spans="1:10">
      <c r="B25" s="44" t="s">
        <v>107</v>
      </c>
      <c r="C25" s="49"/>
      <c r="D25" s="49"/>
      <c r="E25" s="46"/>
      <c r="F25" s="51"/>
      <c r="G25" s="46"/>
      <c r="H25" s="57"/>
      <c r="I25" s="61"/>
      <c r="J25" s="61"/>
    </row>
    <row r="26" spans="1:10">
      <c r="B26" s="44" t="s">
        <v>108</v>
      </c>
      <c r="C26" s="49"/>
      <c r="D26" s="46"/>
      <c r="E26" s="46"/>
      <c r="F26" s="51"/>
      <c r="G26" s="46"/>
      <c r="H26" s="56"/>
      <c r="I26" s="61"/>
      <c r="J26" s="61"/>
    </row>
    <row r="27" spans="1:10">
      <c r="B27" s="44" t="s">
        <v>109</v>
      </c>
      <c r="C27" s="46"/>
      <c r="D27" s="46"/>
      <c r="E27" s="46"/>
      <c r="F27" s="51"/>
      <c r="G27" s="46"/>
      <c r="H27" s="56"/>
      <c r="I27" s="61"/>
      <c r="J27" s="61"/>
    </row>
    <row r="28" spans="1:10">
      <c r="B28" s="44" t="s">
        <v>110</v>
      </c>
      <c r="C28" s="49"/>
      <c r="D28" s="49"/>
      <c r="E28" s="49"/>
      <c r="F28" s="49"/>
      <c r="G28" s="49"/>
      <c r="H28" s="56"/>
      <c r="I28" s="61"/>
      <c r="J28" s="61"/>
    </row>
    <row r="29" spans="1:10">
      <c r="B29" s="44" t="s">
        <v>111</v>
      </c>
      <c r="C29" s="49"/>
      <c r="D29" s="49"/>
      <c r="E29" s="49"/>
      <c r="F29" s="49"/>
      <c r="G29" s="49"/>
      <c r="H29" s="57"/>
      <c r="I29" s="57"/>
      <c r="J29" s="57"/>
    </row>
    <row r="30" spans="1:10">
      <c r="A30" s="52" t="s">
        <v>119</v>
      </c>
      <c r="B30" s="44" t="s">
        <v>120</v>
      </c>
      <c r="C30" s="49"/>
      <c r="D30" s="46"/>
      <c r="E30" s="46"/>
      <c r="F30" s="51"/>
      <c r="G30" s="46"/>
      <c r="H30" s="56"/>
      <c r="I30" s="61"/>
      <c r="J30" s="61"/>
    </row>
    <row r="31" spans="1:10">
      <c r="B31" s="44" t="s">
        <v>117</v>
      </c>
      <c r="C31" s="46"/>
      <c r="D31" s="49"/>
      <c r="E31" s="49"/>
      <c r="F31" s="49"/>
      <c r="G31" s="49"/>
      <c r="H31" s="57"/>
      <c r="I31" s="57"/>
      <c r="J31" s="57"/>
    </row>
    <row r="32" spans="1:10">
      <c r="B32" s="44" t="s">
        <v>151</v>
      </c>
      <c r="C32" s="46"/>
      <c r="D32" s="51"/>
      <c r="E32" s="51"/>
      <c r="F32" s="51"/>
      <c r="G32" s="51"/>
      <c r="H32" s="57"/>
      <c r="I32" s="57"/>
      <c r="J32" s="57"/>
    </row>
    <row r="33" spans="1:10">
      <c r="B33" s="44" t="s">
        <v>152</v>
      </c>
      <c r="C33" s="46"/>
      <c r="D33" s="51"/>
      <c r="E33" s="51"/>
      <c r="F33" s="51"/>
      <c r="G33" s="51"/>
      <c r="H33" s="57"/>
      <c r="I33" s="61"/>
      <c r="J33" s="61"/>
    </row>
    <row r="34" spans="1:10">
      <c r="B34" s="44" t="s">
        <v>177</v>
      </c>
      <c r="C34" s="46"/>
      <c r="D34" s="51"/>
      <c r="E34" s="51"/>
      <c r="F34" s="51"/>
      <c r="G34" s="51"/>
      <c r="H34" s="61"/>
      <c r="I34" s="57"/>
      <c r="J34" s="61"/>
    </row>
    <row r="35" spans="1:10">
      <c r="B35" s="44" t="s">
        <v>178</v>
      </c>
      <c r="C35" s="46"/>
      <c r="D35" s="51"/>
      <c r="E35" s="51"/>
      <c r="F35" s="51"/>
      <c r="G35" s="51"/>
      <c r="H35" s="61"/>
      <c r="I35" s="57"/>
      <c r="J35" s="61"/>
    </row>
    <row r="36" spans="1:10">
      <c r="I36" s="63"/>
    </row>
    <row r="38" spans="1:10">
      <c r="D38" s="47" t="s">
        <v>113</v>
      </c>
      <c r="E38" s="49"/>
    </row>
    <row r="39" spans="1:10">
      <c r="A39" s="52">
        <f>13/31</f>
        <v>0.41935483870967744</v>
      </c>
      <c r="B39" s="52">
        <v>31</v>
      </c>
      <c r="D39" s="47" t="s">
        <v>114</v>
      </c>
      <c r="E39" s="47"/>
    </row>
    <row r="40" spans="1:10">
      <c r="D40" s="47" t="s">
        <v>115</v>
      </c>
      <c r="E40" s="4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71CD-E515-4886-BC92-087FA26E0CB2}">
  <dimension ref="A1:AA48"/>
  <sheetViews>
    <sheetView tabSelected="1" topLeftCell="A22" zoomScale="78" workbookViewId="0">
      <selection activeCell="S29" sqref="S29:T31"/>
    </sheetView>
  </sheetViews>
  <sheetFormatPr baseColWidth="10" defaultRowHeight="15"/>
  <cols>
    <col min="1" max="1" width="4.42578125" customWidth="1"/>
    <col min="2" max="2" width="20.140625" customWidth="1"/>
    <col min="3" max="4" width="9.140625" customWidth="1"/>
    <col min="5" max="5" width="7.28515625" customWidth="1"/>
    <col min="6" max="16" width="4.85546875" customWidth="1"/>
    <col min="17" max="17" width="7.28515625" customWidth="1"/>
    <col min="18" max="18" width="12" bestFit="1" customWidth="1"/>
    <col min="19" max="19" width="20.28515625" bestFit="1" customWidth="1"/>
  </cols>
  <sheetData>
    <row r="1" spans="1:24">
      <c r="C1" s="87" t="s">
        <v>187</v>
      </c>
      <c r="D1" s="87"/>
      <c r="E1" s="87"/>
      <c r="F1" s="87"/>
      <c r="G1" s="87"/>
      <c r="H1" s="87"/>
      <c r="I1" s="87"/>
      <c r="J1" s="87"/>
      <c r="K1" s="87"/>
      <c r="L1" s="87"/>
      <c r="M1" s="87"/>
      <c r="S1" t="s">
        <v>188</v>
      </c>
    </row>
    <row r="2" spans="1:24">
      <c r="A2" t="s">
        <v>161</v>
      </c>
      <c r="B2" t="s">
        <v>162</v>
      </c>
      <c r="C2">
        <v>252140000</v>
      </c>
      <c r="D2">
        <v>300250499</v>
      </c>
      <c r="E2">
        <v>3200701001</v>
      </c>
      <c r="F2">
        <v>17</v>
      </c>
      <c r="G2">
        <v>11088508013</v>
      </c>
      <c r="H2">
        <v>5800000</v>
      </c>
      <c r="I2">
        <v>2968155000</v>
      </c>
      <c r="J2">
        <v>1260051472</v>
      </c>
      <c r="K2">
        <v>0</v>
      </c>
      <c r="L2">
        <v>0</v>
      </c>
      <c r="R2">
        <f>SUM(C2:Q2)</f>
        <v>19075606002</v>
      </c>
      <c r="S2" s="28">
        <f>R2/SUM($R$2:$R$6)</f>
        <v>8.4511799613526895E-2</v>
      </c>
    </row>
    <row r="3" spans="1:24">
      <c r="B3" t="s">
        <v>163</v>
      </c>
      <c r="C3">
        <v>0</v>
      </c>
      <c r="D3">
        <v>231644040</v>
      </c>
      <c r="E3">
        <v>10977038188</v>
      </c>
      <c r="G3">
        <v>33631638336</v>
      </c>
      <c r="H3">
        <v>1116050346</v>
      </c>
      <c r="I3">
        <v>7114855000</v>
      </c>
      <c r="J3">
        <v>6030723425</v>
      </c>
      <c r="K3">
        <v>290666000</v>
      </c>
      <c r="L3">
        <v>0</v>
      </c>
      <c r="R3">
        <f t="shared" ref="R3:R6" si="0">SUM(C3:Q3)</f>
        <v>59392615335</v>
      </c>
      <c r="S3" s="28">
        <f t="shared" ref="S3:S6" si="1">R3/SUM($R$2:$R$6)</f>
        <v>0.26313066044604522</v>
      </c>
      <c r="X3" s="72"/>
    </row>
    <row r="4" spans="1:24">
      <c r="B4" t="s">
        <v>164</v>
      </c>
      <c r="C4">
        <v>944750000</v>
      </c>
      <c r="D4">
        <v>608115618</v>
      </c>
      <c r="E4">
        <v>13584518901</v>
      </c>
      <c r="G4">
        <v>1071207455</v>
      </c>
      <c r="H4">
        <v>0</v>
      </c>
      <c r="I4">
        <v>5864004205</v>
      </c>
      <c r="J4">
        <v>907881810</v>
      </c>
      <c r="K4">
        <v>0</v>
      </c>
      <c r="L4">
        <v>0</v>
      </c>
      <c r="R4">
        <f t="shared" si="0"/>
        <v>22980477989</v>
      </c>
      <c r="S4" s="28">
        <f t="shared" si="1"/>
        <v>0.10181178782083306</v>
      </c>
      <c r="X4" s="73"/>
    </row>
    <row r="5" spans="1:24">
      <c r="B5" t="s">
        <v>165</v>
      </c>
      <c r="C5">
        <v>0</v>
      </c>
      <c r="D5">
        <v>184021471</v>
      </c>
      <c r="E5">
        <v>32471189108</v>
      </c>
      <c r="F5">
        <v>69</v>
      </c>
      <c r="G5">
        <v>17927541162</v>
      </c>
      <c r="H5">
        <v>956661002</v>
      </c>
      <c r="I5">
        <v>8453019097</v>
      </c>
      <c r="J5">
        <v>4494620438</v>
      </c>
      <c r="K5">
        <v>399600000</v>
      </c>
      <c r="L5">
        <v>0</v>
      </c>
      <c r="R5">
        <f t="shared" si="0"/>
        <v>64886652347</v>
      </c>
      <c r="S5" s="28">
        <f t="shared" si="1"/>
        <v>0.28747122163077315</v>
      </c>
    </row>
    <row r="6" spans="1:24">
      <c r="B6" t="s">
        <v>122</v>
      </c>
      <c r="C6">
        <v>349600000</v>
      </c>
      <c r="D6">
        <v>281028332</v>
      </c>
      <c r="E6">
        <v>36237426000</v>
      </c>
      <c r="G6">
        <v>936102528</v>
      </c>
      <c r="H6">
        <v>209000000</v>
      </c>
      <c r="I6">
        <v>5328460107</v>
      </c>
      <c r="J6">
        <v>16038328978</v>
      </c>
      <c r="K6">
        <v>0</v>
      </c>
      <c r="L6">
        <v>0</v>
      </c>
      <c r="R6">
        <f t="shared" si="0"/>
        <v>59379945945</v>
      </c>
      <c r="S6" s="28">
        <f t="shared" si="1"/>
        <v>0.26307453048882168</v>
      </c>
      <c r="X6" s="73"/>
    </row>
    <row r="7" spans="1:24">
      <c r="X7" s="72"/>
    </row>
    <row r="8" spans="1:24">
      <c r="A8" t="s">
        <v>166</v>
      </c>
      <c r="B8" t="s">
        <v>162</v>
      </c>
      <c r="C8">
        <v>2</v>
      </c>
      <c r="D8">
        <v>2</v>
      </c>
      <c r="E8">
        <v>4</v>
      </c>
      <c r="G8">
        <v>5</v>
      </c>
      <c r="H8">
        <v>4</v>
      </c>
      <c r="I8">
        <v>1</v>
      </c>
      <c r="J8">
        <v>2</v>
      </c>
      <c r="K8">
        <v>4</v>
      </c>
      <c r="M8">
        <v>2</v>
      </c>
      <c r="R8">
        <f>COUNT(C8:Q8)</f>
        <v>9</v>
      </c>
      <c r="S8">
        <f>COUNTIF(C8:Q8,4)+COUNTIF(C8:Q8,5)</f>
        <v>4</v>
      </c>
      <c r="T8">
        <f>COUNTIF(C8:Q8,3)</f>
        <v>0</v>
      </c>
      <c r="U8">
        <f>COUNTIF(C8:Q8,1)+COUNTIF(C8:Q8,2)</f>
        <v>5</v>
      </c>
      <c r="V8" s="42">
        <f>(S8-U8)*100/R8</f>
        <v>-11.111111111111111</v>
      </c>
    </row>
    <row r="9" spans="1:24">
      <c r="B9" t="s">
        <v>163</v>
      </c>
      <c r="C9">
        <v>3</v>
      </c>
      <c r="D9">
        <v>5</v>
      </c>
      <c r="E9">
        <v>3</v>
      </c>
      <c r="F9">
        <v>4</v>
      </c>
      <c r="G9">
        <v>4</v>
      </c>
      <c r="I9">
        <v>4</v>
      </c>
      <c r="J9">
        <v>3</v>
      </c>
      <c r="K9">
        <v>2</v>
      </c>
      <c r="M9">
        <v>3</v>
      </c>
      <c r="R9">
        <f t="shared" ref="R9:R12" si="2">COUNT(C9:Q9)</f>
        <v>9</v>
      </c>
      <c r="S9">
        <f t="shared" ref="S9:S12" si="3">COUNTIF(C9:Q9,4)+COUNTIF(C9:Q9,5)</f>
        <v>4</v>
      </c>
      <c r="T9">
        <f t="shared" ref="T9:T12" si="4">COUNTIF(C9:Q9,3)</f>
        <v>4</v>
      </c>
      <c r="U9">
        <f t="shared" ref="U9:U12" si="5">COUNTIF(C9:Q9,1)+COUNTIF(C9:Q9,2)</f>
        <v>1</v>
      </c>
      <c r="V9" s="42">
        <f t="shared" ref="V9:V12" si="6">(S9-U9)*100/R9</f>
        <v>33.333333333333336</v>
      </c>
      <c r="X9" s="72"/>
    </row>
    <row r="10" spans="1:24">
      <c r="B10" t="s">
        <v>164</v>
      </c>
      <c r="C10">
        <v>1</v>
      </c>
      <c r="D10">
        <v>1</v>
      </c>
      <c r="F10">
        <v>1</v>
      </c>
      <c r="G10">
        <v>1</v>
      </c>
      <c r="H10">
        <v>5</v>
      </c>
      <c r="I10">
        <v>2</v>
      </c>
      <c r="J10">
        <v>1</v>
      </c>
      <c r="K10">
        <v>5</v>
      </c>
      <c r="R10">
        <f t="shared" si="2"/>
        <v>8</v>
      </c>
      <c r="S10">
        <f t="shared" si="3"/>
        <v>2</v>
      </c>
      <c r="T10">
        <f t="shared" si="4"/>
        <v>0</v>
      </c>
      <c r="U10">
        <f t="shared" si="5"/>
        <v>6</v>
      </c>
      <c r="V10" s="42">
        <f t="shared" si="6"/>
        <v>-50</v>
      </c>
    </row>
    <row r="11" spans="1:24">
      <c r="B11" t="s">
        <v>165</v>
      </c>
      <c r="C11">
        <v>4</v>
      </c>
      <c r="D11">
        <v>4</v>
      </c>
      <c r="E11">
        <v>2</v>
      </c>
      <c r="F11">
        <v>2</v>
      </c>
      <c r="G11">
        <v>2</v>
      </c>
      <c r="H11">
        <v>1</v>
      </c>
      <c r="I11">
        <v>5</v>
      </c>
      <c r="J11">
        <v>4</v>
      </c>
      <c r="K11">
        <v>1</v>
      </c>
      <c r="M11">
        <v>4</v>
      </c>
      <c r="R11">
        <f t="shared" si="2"/>
        <v>10</v>
      </c>
      <c r="S11">
        <f t="shared" si="3"/>
        <v>5</v>
      </c>
      <c r="T11">
        <f t="shared" si="4"/>
        <v>0</v>
      </c>
      <c r="U11">
        <f t="shared" si="5"/>
        <v>5</v>
      </c>
      <c r="V11" s="42">
        <f t="shared" si="6"/>
        <v>0</v>
      </c>
    </row>
    <row r="12" spans="1:24">
      <c r="B12" t="s">
        <v>122</v>
      </c>
      <c r="C12">
        <v>5</v>
      </c>
      <c r="D12">
        <v>3</v>
      </c>
      <c r="E12">
        <v>1</v>
      </c>
      <c r="F12">
        <v>3</v>
      </c>
      <c r="G12">
        <v>3</v>
      </c>
      <c r="H12">
        <v>3</v>
      </c>
      <c r="J12">
        <v>5</v>
      </c>
      <c r="K12">
        <v>3</v>
      </c>
      <c r="L12">
        <v>3</v>
      </c>
      <c r="R12">
        <f t="shared" si="2"/>
        <v>9</v>
      </c>
      <c r="S12">
        <f t="shared" si="3"/>
        <v>2</v>
      </c>
      <c r="T12">
        <f t="shared" si="4"/>
        <v>6</v>
      </c>
      <c r="U12">
        <f t="shared" si="5"/>
        <v>1</v>
      </c>
      <c r="V12" s="42">
        <f t="shared" si="6"/>
        <v>11.111111111111111</v>
      </c>
    </row>
    <row r="14" spans="1:24">
      <c r="B14">
        <v>100</v>
      </c>
      <c r="C14" s="4">
        <v>45352</v>
      </c>
      <c r="D14" s="4">
        <v>45444</v>
      </c>
      <c r="E14" s="4">
        <v>45536</v>
      </c>
    </row>
    <row r="15" spans="1:24">
      <c r="B15" t="s">
        <v>158</v>
      </c>
      <c r="C15" s="58">
        <v>0</v>
      </c>
      <c r="D15" s="58">
        <v>0.44444444444444442</v>
      </c>
      <c r="E15">
        <v>-0.1111111111111111</v>
      </c>
      <c r="R15" t="s">
        <v>156</v>
      </c>
      <c r="S15">
        <f>VLOOKUP(R15,$B$15:$E$19,4,0)</f>
        <v>0.33333333333333337</v>
      </c>
    </row>
    <row r="16" spans="1:24">
      <c r="B16" t="s">
        <v>156</v>
      </c>
      <c r="C16" s="58">
        <v>0.75</v>
      </c>
      <c r="D16" s="58">
        <v>0.75</v>
      </c>
      <c r="E16">
        <v>0.33333333333333337</v>
      </c>
      <c r="R16" t="s">
        <v>157</v>
      </c>
      <c r="S16">
        <f t="shared" ref="S16:S19" si="7">VLOOKUP(R16,$B$15:$E$19,4,0)</f>
        <v>0</v>
      </c>
    </row>
    <row r="17" spans="1:24">
      <c r="B17" t="s">
        <v>160</v>
      </c>
      <c r="C17" s="58">
        <v>-0.83333333333333337</v>
      </c>
      <c r="D17" s="58">
        <v>-0.22222222222222221</v>
      </c>
      <c r="E17">
        <v>-0.5</v>
      </c>
      <c r="R17" t="s">
        <v>158</v>
      </c>
      <c r="S17">
        <f t="shared" si="7"/>
        <v>-0.1111111111111111</v>
      </c>
      <c r="X17" s="72"/>
    </row>
    <row r="18" spans="1:24">
      <c r="B18" t="s">
        <v>157</v>
      </c>
      <c r="C18" s="58">
        <v>0.42857142857142855</v>
      </c>
      <c r="D18" s="58">
        <v>-0.22222222222222221</v>
      </c>
      <c r="E18">
        <v>0</v>
      </c>
      <c r="R18" t="s">
        <v>159</v>
      </c>
      <c r="S18">
        <f t="shared" si="7"/>
        <v>0.1111111111111111</v>
      </c>
    </row>
    <row r="19" spans="1:24">
      <c r="B19" t="s">
        <v>159</v>
      </c>
      <c r="C19" s="58">
        <v>-0.14285714285714285</v>
      </c>
      <c r="D19" s="58">
        <v>0</v>
      </c>
      <c r="E19">
        <v>0.1111111111111111</v>
      </c>
      <c r="R19" t="s">
        <v>160</v>
      </c>
      <c r="S19">
        <f t="shared" si="7"/>
        <v>-0.5</v>
      </c>
      <c r="X19" s="73"/>
    </row>
    <row r="20" spans="1:24">
      <c r="X20" s="72"/>
    </row>
    <row r="22" spans="1:24">
      <c r="X22" s="73"/>
    </row>
    <row r="23" spans="1:24">
      <c r="A23" t="s">
        <v>167</v>
      </c>
      <c r="B23" t="s">
        <v>168</v>
      </c>
      <c r="C23" t="s">
        <v>169</v>
      </c>
      <c r="D23" t="s">
        <v>169</v>
      </c>
      <c r="E23" t="s">
        <v>169</v>
      </c>
      <c r="F23" t="s">
        <v>169</v>
      </c>
      <c r="G23" t="s">
        <v>169</v>
      </c>
      <c r="H23" t="s">
        <v>169</v>
      </c>
      <c r="I23" t="s">
        <v>169</v>
      </c>
      <c r="J23" t="s">
        <v>169</v>
      </c>
      <c r="K23" t="s">
        <v>169</v>
      </c>
      <c r="L23" t="s">
        <v>170</v>
      </c>
      <c r="M23" t="s">
        <v>169</v>
      </c>
      <c r="P23">
        <v>10</v>
      </c>
      <c r="Q23" s="58">
        <f>P23*100/11</f>
        <v>90.909090909090907</v>
      </c>
      <c r="S23" s="42"/>
    </row>
    <row r="24" spans="1:24">
      <c r="A24" t="s">
        <v>171</v>
      </c>
      <c r="B24" t="s">
        <v>172</v>
      </c>
      <c r="C24" t="s">
        <v>172</v>
      </c>
      <c r="D24" t="s">
        <v>172</v>
      </c>
      <c r="E24" t="s">
        <v>172</v>
      </c>
      <c r="G24" t="s">
        <v>172</v>
      </c>
      <c r="H24" t="s">
        <v>172</v>
      </c>
      <c r="K24" t="s">
        <v>172</v>
      </c>
      <c r="M24" t="s">
        <v>172</v>
      </c>
      <c r="P24">
        <v>7</v>
      </c>
      <c r="Q24" s="58">
        <f t="shared" ref="Q24:Q27" si="8">P24*100/11</f>
        <v>63.636363636363633</v>
      </c>
      <c r="S24" s="42"/>
      <c r="X24" s="72"/>
    </row>
    <row r="25" spans="1:24">
      <c r="B25" t="s">
        <v>173</v>
      </c>
      <c r="C25" t="s">
        <v>173</v>
      </c>
      <c r="D25" t="s">
        <v>173</v>
      </c>
      <c r="E25" t="s">
        <v>173</v>
      </c>
      <c r="F25" t="s">
        <v>173</v>
      </c>
      <c r="G25" t="s">
        <v>173</v>
      </c>
      <c r="H25" t="s">
        <v>173</v>
      </c>
      <c r="I25" t="s">
        <v>173</v>
      </c>
      <c r="J25" t="s">
        <v>173</v>
      </c>
      <c r="M25" t="s">
        <v>173</v>
      </c>
      <c r="P25">
        <v>9</v>
      </c>
      <c r="Q25" s="58">
        <f t="shared" si="8"/>
        <v>81.818181818181813</v>
      </c>
      <c r="S25" s="42"/>
      <c r="X25" s="72"/>
    </row>
    <row r="26" spans="1:24">
      <c r="B26" t="s">
        <v>174</v>
      </c>
      <c r="C26" t="s">
        <v>174</v>
      </c>
      <c r="D26" t="s">
        <v>174</v>
      </c>
      <c r="E26" t="s">
        <v>174</v>
      </c>
      <c r="H26" t="s">
        <v>174</v>
      </c>
      <c r="K26" t="s">
        <v>174</v>
      </c>
      <c r="M26" t="s">
        <v>174</v>
      </c>
      <c r="P26">
        <v>6</v>
      </c>
      <c r="Q26" s="58">
        <f t="shared" si="8"/>
        <v>54.545454545454547</v>
      </c>
      <c r="S26" s="42"/>
    </row>
    <row r="27" spans="1:24">
      <c r="B27" t="s">
        <v>175</v>
      </c>
      <c r="C27" t="s">
        <v>175</v>
      </c>
      <c r="D27" t="s">
        <v>175</v>
      </c>
      <c r="E27" t="s">
        <v>175</v>
      </c>
      <c r="H27" t="s">
        <v>175</v>
      </c>
      <c r="K27" t="s">
        <v>175</v>
      </c>
      <c r="M27" t="s">
        <v>175</v>
      </c>
      <c r="P27">
        <v>6</v>
      </c>
      <c r="Q27" s="58">
        <f t="shared" si="8"/>
        <v>54.545454545454547</v>
      </c>
      <c r="S27" s="42"/>
    </row>
    <row r="28" spans="1:24">
      <c r="B28" t="s">
        <v>176</v>
      </c>
    </row>
    <row r="29" spans="1:24">
      <c r="X29" s="83"/>
    </row>
    <row r="31" spans="1:24">
      <c r="D31" s="66"/>
      <c r="E31" s="64"/>
      <c r="G31" s="64"/>
      <c r="H31" s="66"/>
      <c r="L31" s="65"/>
      <c r="M31" s="64"/>
      <c r="X31" s="83"/>
    </row>
    <row r="33" spans="24:27">
      <c r="X33" s="83"/>
    </row>
    <row r="39" spans="24:27">
      <c r="X39" s="84"/>
      <c r="Y39" s="84"/>
      <c r="Z39" s="84"/>
      <c r="AA39" s="84"/>
    </row>
    <row r="44" spans="24:27">
      <c r="X44" s="73"/>
    </row>
    <row r="45" spans="24:27">
      <c r="X45" s="73"/>
    </row>
    <row r="48" spans="24:27">
      <c r="X48" s="73"/>
    </row>
  </sheetData>
  <mergeCells count="1">
    <mergeCell ref="C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workbookViewId="0">
      <selection activeCell="G7" sqref="G7"/>
    </sheetView>
  </sheetViews>
  <sheetFormatPr baseColWidth="10" defaultRowHeight="15"/>
  <sheetData>
    <row r="3" spans="2:8">
      <c r="F3" t="s">
        <v>126</v>
      </c>
      <c r="G3" t="s">
        <v>127</v>
      </c>
      <c r="H3" t="s">
        <v>128</v>
      </c>
    </row>
    <row r="4" spans="2:8">
      <c r="F4" t="s">
        <v>129</v>
      </c>
      <c r="G4" t="s">
        <v>130</v>
      </c>
      <c r="H4" t="s">
        <v>128</v>
      </c>
    </row>
    <row r="5" spans="2:8">
      <c r="C5" t="s">
        <v>122</v>
      </c>
      <c r="D5" t="s">
        <v>131</v>
      </c>
      <c r="E5" t="s">
        <v>132</v>
      </c>
      <c r="F5" t="s">
        <v>133</v>
      </c>
      <c r="G5" t="s">
        <v>134</v>
      </c>
      <c r="H5" t="s">
        <v>128</v>
      </c>
    </row>
    <row r="6" spans="2:8">
      <c r="B6" t="s">
        <v>123</v>
      </c>
      <c r="C6">
        <v>1.19</v>
      </c>
      <c r="D6">
        <v>0.88</v>
      </c>
      <c r="E6">
        <v>0</v>
      </c>
      <c r="G6" t="s">
        <v>135</v>
      </c>
      <c r="H6" t="s">
        <v>136</v>
      </c>
    </row>
    <row r="7" spans="2:8">
      <c r="B7" t="s">
        <v>124</v>
      </c>
      <c r="C7">
        <v>49.975000000000001</v>
      </c>
      <c r="D7">
        <v>62.647500000000001</v>
      </c>
      <c r="E7">
        <v>16.25</v>
      </c>
      <c r="F7" t="s">
        <v>137</v>
      </c>
      <c r="G7" t="s">
        <v>138</v>
      </c>
      <c r="H7" t="s">
        <v>128</v>
      </c>
    </row>
    <row r="8" spans="2:8">
      <c r="B8" t="s">
        <v>125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rgb="FF92D050"/>
  </sheetPr>
  <dimension ref="A1:L20"/>
  <sheetViews>
    <sheetView view="pageBreakPreview" topLeftCell="E2" zoomScale="115" zoomScaleNormal="100" zoomScaleSheetLayoutView="115" workbookViewId="0">
      <selection activeCell="N33" sqref="N33"/>
    </sheetView>
  </sheetViews>
  <sheetFormatPr baseColWidth="10" defaultRowHeight="15"/>
  <sheetData>
    <row r="1" spans="1:12">
      <c r="A1" s="5" t="s">
        <v>35</v>
      </c>
    </row>
    <row r="2" spans="1:12">
      <c r="B2" s="6" t="s">
        <v>27</v>
      </c>
      <c r="C2" s="7">
        <v>44986</v>
      </c>
      <c r="D2" s="7">
        <v>45078</v>
      </c>
      <c r="E2" s="7">
        <v>45170</v>
      </c>
      <c r="F2" s="7">
        <v>45261</v>
      </c>
      <c r="G2" s="7">
        <v>45352</v>
      </c>
      <c r="H2" s="7">
        <v>45444</v>
      </c>
      <c r="I2" s="7">
        <v>45536</v>
      </c>
      <c r="J2" s="7">
        <v>45627</v>
      </c>
    </row>
    <row r="3" spans="1:12" ht="15.75">
      <c r="A3" s="2" t="s">
        <v>1</v>
      </c>
      <c r="B3" s="2" t="s">
        <v>28</v>
      </c>
      <c r="C3" s="37">
        <v>0</v>
      </c>
      <c r="D3" s="37">
        <v>-0.27272727272727271</v>
      </c>
      <c r="E3" s="40">
        <v>-0.4</v>
      </c>
      <c r="F3" s="40">
        <v>-0.88888888888888884</v>
      </c>
      <c r="G3" s="40">
        <v>-0.44444444444444442</v>
      </c>
      <c r="H3" s="40">
        <v>-0.63636363636363635</v>
      </c>
      <c r="I3" s="69">
        <v>-0.1</v>
      </c>
      <c r="J3" s="69">
        <v>-0.42857142857142855</v>
      </c>
      <c r="L3" s="31"/>
    </row>
    <row r="4" spans="1:12">
      <c r="A4" s="2" t="s">
        <v>3</v>
      </c>
      <c r="B4" s="2" t="s">
        <v>29</v>
      </c>
      <c r="C4" s="37">
        <v>-0.15384615384615385</v>
      </c>
      <c r="D4" s="37">
        <v>-7.1428571428571425E-2</v>
      </c>
      <c r="E4" s="40">
        <v>-8.3333333333333329E-2</v>
      </c>
      <c r="F4" s="40">
        <v>-0.55555555555555558</v>
      </c>
      <c r="G4" s="40">
        <v>0</v>
      </c>
      <c r="H4" s="40">
        <v>-0.15384615384615385</v>
      </c>
      <c r="I4" s="69">
        <v>-0.54545454545454541</v>
      </c>
      <c r="J4" s="69">
        <v>-0.22222222222222221</v>
      </c>
      <c r="L4" t="s">
        <v>142</v>
      </c>
    </row>
    <row r="5" spans="1:12">
      <c r="A5" s="2" t="s">
        <v>7</v>
      </c>
      <c r="B5" s="2" t="s">
        <v>32</v>
      </c>
      <c r="C5" s="37">
        <v>8.3333333333333329E-2</v>
      </c>
      <c r="D5" s="37">
        <v>7.6923076923076927E-2</v>
      </c>
      <c r="E5" s="40">
        <v>8.3333333333333329E-2</v>
      </c>
      <c r="F5" s="40">
        <v>-0.55555555555555558</v>
      </c>
      <c r="G5" s="40">
        <v>-0.1</v>
      </c>
      <c r="H5" s="40">
        <v>0.14285714285714285</v>
      </c>
      <c r="I5" s="69">
        <v>-0.27272727272727271</v>
      </c>
      <c r="J5" s="69">
        <v>-0.2</v>
      </c>
    </row>
    <row r="6" spans="1:12">
      <c r="A6" s="2" t="s">
        <v>6</v>
      </c>
      <c r="B6" s="2" t="s">
        <v>31</v>
      </c>
      <c r="C6" s="37">
        <v>0</v>
      </c>
      <c r="D6" s="37">
        <v>-0.45454545454545453</v>
      </c>
      <c r="E6" s="40">
        <v>-0.5</v>
      </c>
      <c r="F6" s="40">
        <v>-0.66666666666666663</v>
      </c>
      <c r="G6" s="40">
        <v>-0.66666666666666663</v>
      </c>
      <c r="H6" s="40">
        <v>-0.5</v>
      </c>
      <c r="I6" s="69">
        <v>-0.33333333333333331</v>
      </c>
      <c r="J6" s="69">
        <v>-0.16666666666666666</v>
      </c>
    </row>
    <row r="7" spans="1:12">
      <c r="A7" s="2" t="s">
        <v>8</v>
      </c>
      <c r="B7" s="2" t="s">
        <v>33</v>
      </c>
      <c r="C7" s="37">
        <v>0</v>
      </c>
      <c r="D7" s="37">
        <v>-0.44444444444444442</v>
      </c>
      <c r="E7" s="40">
        <v>-0.5</v>
      </c>
      <c r="F7" s="40">
        <v>-0.75</v>
      </c>
      <c r="G7" s="40">
        <v>-0.625</v>
      </c>
      <c r="H7" s="40">
        <v>-0.54545454545454541</v>
      </c>
      <c r="I7" s="69">
        <v>-0.75</v>
      </c>
      <c r="J7" s="69">
        <v>-0.16666666666666666</v>
      </c>
    </row>
    <row r="8" spans="1:12">
      <c r="A8" s="2" t="s">
        <v>11</v>
      </c>
      <c r="B8" s="53" t="s">
        <v>34</v>
      </c>
      <c r="C8" s="37">
        <v>0.25</v>
      </c>
      <c r="D8" s="37">
        <v>0</v>
      </c>
      <c r="E8" s="40">
        <v>-0.5</v>
      </c>
      <c r="F8" s="40">
        <v>-0.5</v>
      </c>
      <c r="G8" s="40">
        <v>-0.33333333333333331</v>
      </c>
      <c r="H8" s="40">
        <v>-0.4</v>
      </c>
      <c r="I8" s="69">
        <v>-0.4</v>
      </c>
      <c r="J8" s="69">
        <v>-0.16666666666666666</v>
      </c>
    </row>
    <row r="9" spans="1:12">
      <c r="A9" s="2" t="s">
        <v>5</v>
      </c>
      <c r="B9" s="2" t="s">
        <v>30</v>
      </c>
      <c r="C9" s="37">
        <v>0.15384615384615385</v>
      </c>
      <c r="D9" s="37">
        <v>0</v>
      </c>
      <c r="E9" s="40">
        <v>0.16666666666666666</v>
      </c>
      <c r="F9" s="40">
        <v>-0.4</v>
      </c>
      <c r="G9" s="40">
        <v>-0.1</v>
      </c>
      <c r="H9" s="40">
        <v>0</v>
      </c>
      <c r="I9" s="69">
        <v>-0.16666666666666666</v>
      </c>
      <c r="J9" s="69">
        <v>-0.1</v>
      </c>
    </row>
    <row r="10" spans="1:12" ht="26.25">
      <c r="A10" s="3" t="s">
        <v>9</v>
      </c>
      <c r="B10" s="59" t="s">
        <v>81</v>
      </c>
      <c r="C10" s="37">
        <v>-9.0909090909090912E-2</v>
      </c>
      <c r="D10" s="37">
        <v>9.0909090909090912E-2</v>
      </c>
      <c r="E10" s="40">
        <v>-0.3</v>
      </c>
      <c r="F10" s="40">
        <v>-0.5</v>
      </c>
      <c r="G10" s="40">
        <v>-0.1111111111111111</v>
      </c>
      <c r="H10" s="40">
        <v>8.3333333333333329E-2</v>
      </c>
      <c r="I10" s="69">
        <v>-9.0909090909090912E-2</v>
      </c>
      <c r="J10" s="69">
        <v>0.375</v>
      </c>
    </row>
    <row r="12" spans="1:12">
      <c r="A12" s="68" t="s">
        <v>180</v>
      </c>
    </row>
    <row r="20" spans="12:12" ht="15.75">
      <c r="L20" s="32" t="s">
        <v>141</v>
      </c>
    </row>
  </sheetData>
  <autoFilter ref="A2:J10" xr:uid="{A19A7818-5CCF-47E0-8CEB-7C9E294F2018}">
    <sortState xmlns:xlrd2="http://schemas.microsoft.com/office/spreadsheetml/2017/richdata2" ref="A3:J10">
      <sortCondition ref="J2:J10"/>
    </sortState>
  </autoFilter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rgb="FF92D050"/>
  </sheetPr>
  <dimension ref="A1:J43"/>
  <sheetViews>
    <sheetView showGridLines="0" view="pageBreakPreview" topLeftCell="A21" zoomScaleNormal="80" zoomScaleSheetLayoutView="100" workbookViewId="0">
      <selection activeCell="D23" sqref="D23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6.85546875" bestFit="1" customWidth="1"/>
    <col min="5" max="5" width="17.5703125" bestFit="1" customWidth="1"/>
    <col min="6" max="6" width="17.140625" bestFit="1" customWidth="1"/>
    <col min="7" max="7" width="17.5703125" bestFit="1" customWidth="1"/>
    <col min="8" max="8" width="16.85546875" bestFit="1" customWidth="1"/>
    <col min="9" max="9" width="17.5703125" bestFit="1" customWidth="1"/>
  </cols>
  <sheetData>
    <row r="1" spans="1:10" ht="18">
      <c r="A1" s="11" t="s">
        <v>181</v>
      </c>
      <c r="B1" s="11"/>
    </row>
    <row r="2" spans="1:10">
      <c r="A2" s="12" t="s">
        <v>38</v>
      </c>
      <c r="B2" s="12"/>
    </row>
    <row r="3" spans="1:10" ht="15.75">
      <c r="A3" s="13" t="s">
        <v>39</v>
      </c>
      <c r="B3" s="13"/>
    </row>
    <row r="4" spans="1:10">
      <c r="A4" s="14" t="s">
        <v>40</v>
      </c>
      <c r="B4" s="14"/>
      <c r="C4" s="19">
        <v>44986</v>
      </c>
      <c r="D4" s="19">
        <v>45078</v>
      </c>
      <c r="E4" s="19">
        <v>45170</v>
      </c>
      <c r="F4" s="19">
        <v>45261</v>
      </c>
      <c r="G4" s="19">
        <v>45352</v>
      </c>
      <c r="H4" s="19">
        <v>45444</v>
      </c>
      <c r="I4" s="19">
        <v>45536</v>
      </c>
      <c r="J4" s="19">
        <v>45627</v>
      </c>
    </row>
    <row r="5" spans="1:10">
      <c r="A5" s="1" t="s">
        <v>45</v>
      </c>
      <c r="B5" s="1" t="s">
        <v>47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70">
        <v>0</v>
      </c>
      <c r="J5" s="70">
        <v>0</v>
      </c>
    </row>
    <row r="6" spans="1:10">
      <c r="A6" s="2" t="s">
        <v>3</v>
      </c>
      <c r="B6" s="2" t="s">
        <v>42</v>
      </c>
      <c r="C6" s="10">
        <v>0.11282051282051282</v>
      </c>
      <c r="D6" s="10">
        <v>0.13333333333333333</v>
      </c>
      <c r="E6" s="10">
        <v>0.12354312354312355</v>
      </c>
      <c r="F6" s="10">
        <v>0.12592592592592594</v>
      </c>
      <c r="G6" s="10">
        <v>0.12592592592592594</v>
      </c>
      <c r="H6" s="10">
        <v>0.13579831932773109</v>
      </c>
      <c r="I6" s="70">
        <v>0.13457653457653457</v>
      </c>
      <c r="J6" s="70">
        <v>0.1</v>
      </c>
    </row>
    <row r="7" spans="1:10">
      <c r="A7" s="2" t="s">
        <v>6</v>
      </c>
      <c r="B7" s="2" t="s">
        <v>44</v>
      </c>
      <c r="C7" s="10">
        <v>0.22564102564102564</v>
      </c>
      <c r="D7" s="10">
        <v>0.19999999999999998</v>
      </c>
      <c r="E7" s="10">
        <v>0.19063714063714063</v>
      </c>
      <c r="F7" s="10">
        <v>0.15814814814814815</v>
      </c>
      <c r="G7" s="10">
        <v>0.14814814814814817</v>
      </c>
      <c r="H7" s="10">
        <v>0.18690943043884223</v>
      </c>
      <c r="I7" s="70">
        <v>0.15699300699300697</v>
      </c>
      <c r="J7" s="70">
        <v>0.18000000000000002</v>
      </c>
    </row>
    <row r="8" spans="1:10">
      <c r="A8" s="2" t="s">
        <v>7</v>
      </c>
      <c r="B8" s="2" t="s">
        <v>46</v>
      </c>
      <c r="C8" s="10">
        <v>0.14358974358974358</v>
      </c>
      <c r="D8" s="10">
        <v>0.14761904761904759</v>
      </c>
      <c r="E8" s="10">
        <v>0.16254856254856254</v>
      </c>
      <c r="F8" s="10">
        <v>0.16444444444444442</v>
      </c>
      <c r="G8" s="10">
        <v>0.17777777777777778</v>
      </c>
      <c r="H8" s="10">
        <v>0.19103641456582635</v>
      </c>
      <c r="I8" s="70">
        <v>0.15672105672105671</v>
      </c>
      <c r="J8" s="70">
        <v>0.2</v>
      </c>
    </row>
    <row r="9" spans="1:10">
      <c r="A9" s="2" t="s">
        <v>5</v>
      </c>
      <c r="B9" s="2" t="s">
        <v>43</v>
      </c>
      <c r="C9" s="10">
        <v>0.21025641025641023</v>
      </c>
      <c r="D9" s="10">
        <v>0.23333333333333336</v>
      </c>
      <c r="E9" s="10">
        <v>0.20559440559440562</v>
      </c>
      <c r="F9" s="10">
        <v>0.26</v>
      </c>
      <c r="G9" s="10">
        <v>0.24444444444444444</v>
      </c>
      <c r="H9" s="10">
        <v>0.22898225957049484</v>
      </c>
      <c r="I9" s="70">
        <v>0.23076923076923078</v>
      </c>
      <c r="J9" s="70">
        <v>0.25333333333333335</v>
      </c>
    </row>
    <row r="10" spans="1:10">
      <c r="A10" s="3" t="s">
        <v>1</v>
      </c>
      <c r="B10" s="3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  <c r="G10" s="10">
        <v>0.3037037037037037</v>
      </c>
      <c r="H10" s="10">
        <v>0.25727357609710549</v>
      </c>
      <c r="I10" s="70">
        <v>0.32094017094017091</v>
      </c>
      <c r="J10" s="70">
        <v>0.26666666666666666</v>
      </c>
    </row>
    <row r="11" spans="1:10">
      <c r="A11" s="15"/>
      <c r="B11" s="15"/>
      <c r="C11" s="17"/>
    </row>
    <row r="12" spans="1:10">
      <c r="C12" s="18"/>
    </row>
    <row r="13" spans="1:10" ht="15.75">
      <c r="A13" s="13" t="s">
        <v>41</v>
      </c>
      <c r="B13" s="13"/>
      <c r="C13" s="18"/>
    </row>
    <row r="14" spans="1:10">
      <c r="A14" s="14" t="s">
        <v>40</v>
      </c>
      <c r="B14" s="14"/>
      <c r="C14" s="19">
        <v>44986</v>
      </c>
      <c r="D14" s="19">
        <v>45078</v>
      </c>
      <c r="E14" s="19">
        <v>45170</v>
      </c>
      <c r="F14" s="19">
        <v>45261</v>
      </c>
      <c r="G14" s="19">
        <v>45352</v>
      </c>
      <c r="H14" s="19">
        <v>45444</v>
      </c>
      <c r="I14" s="19">
        <v>45536</v>
      </c>
      <c r="J14" s="19">
        <v>45627</v>
      </c>
    </row>
    <row r="15" spans="1:10">
      <c r="A15" s="1" t="s">
        <v>1</v>
      </c>
      <c r="B15" s="1" t="s">
        <v>48</v>
      </c>
      <c r="C15" s="10">
        <v>0.30769230769230771</v>
      </c>
      <c r="D15" s="10">
        <v>0.2857142857142857</v>
      </c>
      <c r="E15" s="10">
        <v>0.31015873015873008</v>
      </c>
      <c r="F15" s="10">
        <v>0.29148148148148145</v>
      </c>
      <c r="G15" s="10">
        <v>0.3037037037037037</v>
      </c>
      <c r="H15" s="10">
        <v>0.24242763772175532</v>
      </c>
      <c r="I15" s="10">
        <v>0.32094017094017091</v>
      </c>
      <c r="J15" s="10">
        <v>0.26666666666666666</v>
      </c>
    </row>
    <row r="16" spans="1:10">
      <c r="A16" s="2" t="s">
        <v>3</v>
      </c>
      <c r="B16" s="2" t="s">
        <v>42</v>
      </c>
      <c r="C16" s="10">
        <v>0.11282051282051282</v>
      </c>
      <c r="D16" s="10">
        <v>0.1380952380952381</v>
      </c>
      <c r="E16" s="10">
        <v>0.1334920634920635</v>
      </c>
      <c r="F16" s="10">
        <v>0.12592592592592594</v>
      </c>
      <c r="G16" s="10">
        <v>0.12592592592592594</v>
      </c>
      <c r="H16" s="10">
        <v>0.13675070028011205</v>
      </c>
      <c r="I16" s="10">
        <v>0.11662781662781663</v>
      </c>
      <c r="J16" s="10">
        <v>0.1</v>
      </c>
    </row>
    <row r="17" spans="1:10">
      <c r="A17" s="2" t="s">
        <v>5</v>
      </c>
      <c r="B17" s="2" t="s">
        <v>43</v>
      </c>
      <c r="C17" s="10">
        <v>0.21025641025641023</v>
      </c>
      <c r="D17" s="10">
        <v>0.23333333333333336</v>
      </c>
      <c r="E17" s="10">
        <v>0.20761904761904765</v>
      </c>
      <c r="F17" s="10">
        <v>0.26</v>
      </c>
      <c r="G17" s="10">
        <v>0.24444444444444444</v>
      </c>
      <c r="H17" s="10">
        <v>0.23906629318394024</v>
      </c>
      <c r="I17" s="10">
        <v>0.24188034188034185</v>
      </c>
      <c r="J17" s="10">
        <v>0.25333333333333335</v>
      </c>
    </row>
    <row r="18" spans="1:10">
      <c r="A18" s="2" t="s">
        <v>6</v>
      </c>
      <c r="B18" s="2" t="s">
        <v>44</v>
      </c>
      <c r="C18" s="10">
        <v>0.22564102564102564</v>
      </c>
      <c r="D18" s="10">
        <v>0.19999999999999998</v>
      </c>
      <c r="E18" s="10">
        <v>0.1926984126984127</v>
      </c>
      <c r="F18" s="10">
        <v>0.15814814814814815</v>
      </c>
      <c r="G18" s="10">
        <v>0.17777777777777778</v>
      </c>
      <c r="H18" s="10">
        <v>0.19992530345471521</v>
      </c>
      <c r="I18" s="10">
        <v>0.15194250194250195</v>
      </c>
      <c r="J18" s="10">
        <v>0.18000000000000002</v>
      </c>
    </row>
    <row r="19" spans="1:10">
      <c r="A19" s="2" t="s">
        <v>7</v>
      </c>
      <c r="B19" s="2" t="s">
        <v>46</v>
      </c>
      <c r="C19" s="10">
        <v>0.14358974358974358</v>
      </c>
      <c r="D19" s="10">
        <v>0.14285714285714285</v>
      </c>
      <c r="E19" s="10">
        <v>0.15603174603174605</v>
      </c>
      <c r="F19" s="10">
        <v>0.16444444444444442</v>
      </c>
      <c r="G19" s="10">
        <v>0.14814814814814817</v>
      </c>
      <c r="H19" s="10">
        <v>0.18183006535947713</v>
      </c>
      <c r="I19" s="10">
        <v>0.16860916860916861</v>
      </c>
      <c r="J19" s="10">
        <v>0.2</v>
      </c>
    </row>
    <row r="20" spans="1:10">
      <c r="A20" s="3" t="s">
        <v>45</v>
      </c>
      <c r="B20" s="3" t="s">
        <v>47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>
      <c r="A21" s="15"/>
      <c r="B21" s="15"/>
      <c r="C21" s="16"/>
    </row>
    <row r="22" spans="1:10">
      <c r="A22" s="15"/>
      <c r="B22" s="15"/>
      <c r="C22" s="15"/>
    </row>
    <row r="23" spans="1:10" ht="15.75">
      <c r="B23" s="31" t="s">
        <v>76</v>
      </c>
    </row>
    <row r="41" spans="1:2">
      <c r="A41" s="33"/>
      <c r="B41" s="33"/>
    </row>
    <row r="42" spans="1:2">
      <c r="A42" s="34"/>
      <c r="B42" s="34"/>
    </row>
    <row r="43" spans="1:2" ht="15.75">
      <c r="B43" s="32" t="s">
        <v>141</v>
      </c>
    </row>
  </sheetData>
  <autoFilter ref="A4:J10" xr:uid="{FCD881A4-B9C7-4868-9080-D71F241C1E9E}">
    <sortState xmlns:xlrd2="http://schemas.microsoft.com/office/spreadsheetml/2017/richdata2" ref="A5:J10">
      <sortCondition ref="J4:J10"/>
    </sortState>
  </autoFilter>
  <pageMargins left="0.75" right="0.75" top="1" bottom="1" header="0.5" footer="0.5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rgb="FF92D050"/>
  </sheetPr>
  <dimension ref="A1:J33"/>
  <sheetViews>
    <sheetView showGridLines="0" view="pageBreakPreview" topLeftCell="B9" zoomScaleNormal="90" zoomScaleSheetLayoutView="100" workbookViewId="0">
      <selection activeCell="G44" sqref="G44"/>
    </sheetView>
  </sheetViews>
  <sheetFormatPr baseColWidth="10" defaultColWidth="9.140625" defaultRowHeight="15"/>
  <cols>
    <col min="1" max="1" width="4" customWidth="1"/>
    <col min="2" max="2" width="60" customWidth="1"/>
    <col min="3" max="3" width="12" customWidth="1"/>
    <col min="4" max="4" width="16.7109375" bestFit="1" customWidth="1"/>
    <col min="5" max="5" width="17.42578125" bestFit="1" customWidth="1"/>
    <col min="6" max="6" width="17" bestFit="1" customWidth="1"/>
    <col min="7" max="7" width="12.28515625" bestFit="1" customWidth="1"/>
    <col min="8" max="8" width="11.5703125" bestFit="1" customWidth="1"/>
  </cols>
  <sheetData>
    <row r="1" spans="1:10">
      <c r="A1" s="20" t="s">
        <v>49</v>
      </c>
      <c r="B1" s="20"/>
    </row>
    <row r="2" spans="1:10">
      <c r="A2" s="21" t="s">
        <v>50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  <c r="H2" s="23">
        <v>45444</v>
      </c>
      <c r="I2" s="23">
        <v>45536</v>
      </c>
      <c r="J2" s="23">
        <v>45627</v>
      </c>
    </row>
    <row r="3" spans="1:10">
      <c r="A3" s="2" t="s">
        <v>7</v>
      </c>
      <c r="B3" s="2" t="s">
        <v>53</v>
      </c>
      <c r="C3" s="10">
        <v>1.282051282051282E-2</v>
      </c>
      <c r="D3" s="10">
        <v>0</v>
      </c>
      <c r="E3" s="10">
        <v>6.9444444444444448E-2</v>
      </c>
      <c r="F3" s="10">
        <v>6.0185185185185182E-2</v>
      </c>
      <c r="G3" s="10">
        <v>5.5555555555555552E-2</v>
      </c>
      <c r="H3" s="10">
        <v>3.3333333333333333E-2</v>
      </c>
      <c r="I3" s="70">
        <v>4.1666666666666664E-2</v>
      </c>
      <c r="J3" s="70">
        <v>0</v>
      </c>
    </row>
    <row r="4" spans="1:10">
      <c r="A4" s="2" t="s">
        <v>8</v>
      </c>
      <c r="B4" s="2" t="s">
        <v>57</v>
      </c>
      <c r="C4" s="10">
        <v>0</v>
      </c>
      <c r="D4" s="10">
        <v>1.1904761904761904E-2</v>
      </c>
      <c r="E4" s="10">
        <v>1.3888888888888888E-2</v>
      </c>
      <c r="F4" s="10">
        <v>1.8518518518518517E-2</v>
      </c>
      <c r="G4" s="10">
        <v>3.7037037037037035E-2</v>
      </c>
      <c r="H4" s="10">
        <v>0</v>
      </c>
      <c r="I4" s="70">
        <v>0</v>
      </c>
      <c r="J4" s="70">
        <v>0</v>
      </c>
    </row>
    <row r="5" spans="1:10">
      <c r="A5" s="2" t="s">
        <v>13</v>
      </c>
      <c r="B5" s="2" t="s">
        <v>51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70">
        <v>0</v>
      </c>
      <c r="J5" s="70">
        <v>0</v>
      </c>
    </row>
    <row r="6" spans="1:10">
      <c r="A6" s="2" t="s">
        <v>3</v>
      </c>
      <c r="B6" s="2" t="s">
        <v>55</v>
      </c>
      <c r="C6" s="10">
        <v>2.564102564102564E-2</v>
      </c>
      <c r="D6" s="10">
        <v>3.5714285714285712E-2</v>
      </c>
      <c r="E6" s="10">
        <v>4.1666666666666664E-2</v>
      </c>
      <c r="F6" s="10">
        <v>9.722222222222221E-2</v>
      </c>
      <c r="G6" s="10">
        <v>3.7037037037037035E-2</v>
      </c>
      <c r="H6" s="10">
        <v>1.1904761904761904E-2</v>
      </c>
      <c r="I6" s="70">
        <v>0</v>
      </c>
      <c r="J6" s="70">
        <v>6.6666666666666666E-2</v>
      </c>
    </row>
    <row r="7" spans="1:10">
      <c r="A7" s="2" t="s">
        <v>6</v>
      </c>
      <c r="B7" s="2" t="s">
        <v>58</v>
      </c>
      <c r="C7" s="10">
        <v>2.564102564102564E-2</v>
      </c>
      <c r="D7" s="10">
        <v>1.1904761904761904E-2</v>
      </c>
      <c r="E7" s="10">
        <v>4.1666666666666664E-2</v>
      </c>
      <c r="F7" s="10">
        <v>3.7037037037037035E-2</v>
      </c>
      <c r="G7" s="10">
        <v>0</v>
      </c>
      <c r="H7" s="10">
        <v>1.1904761904761904E-2</v>
      </c>
      <c r="I7" s="70">
        <v>2.7777777777777776E-2</v>
      </c>
      <c r="J7" s="70">
        <v>6.6666666666666666E-2</v>
      </c>
    </row>
    <row r="8" spans="1:10" ht="26.25">
      <c r="A8" s="2" t="s">
        <v>9</v>
      </c>
      <c r="B8" s="36" t="s">
        <v>84</v>
      </c>
      <c r="C8" s="10">
        <v>0.12820512820512822</v>
      </c>
      <c r="D8" s="10">
        <v>3.5714285714285712E-2</v>
      </c>
      <c r="E8" s="10">
        <v>4.1666666666666664E-2</v>
      </c>
      <c r="F8" s="10">
        <v>1.8518518518518517E-2</v>
      </c>
      <c r="G8" s="10">
        <v>5.5555555555555552E-2</v>
      </c>
      <c r="H8" s="10">
        <v>5.9523809523809521E-2</v>
      </c>
      <c r="I8" s="70">
        <v>1.3888888888888888E-2</v>
      </c>
      <c r="J8" s="70">
        <v>8.3333333333333343E-2</v>
      </c>
    </row>
    <row r="9" spans="1:10">
      <c r="A9" s="2" t="s">
        <v>11</v>
      </c>
      <c r="B9" s="2" t="s">
        <v>52</v>
      </c>
      <c r="C9" s="10">
        <v>0.35897435897435903</v>
      </c>
      <c r="D9" s="10">
        <v>0.32142857142857145</v>
      </c>
      <c r="E9" s="10">
        <v>0.27777777777777779</v>
      </c>
      <c r="F9" s="10">
        <v>0.34722222222222221</v>
      </c>
      <c r="G9" s="10">
        <v>0.29629629629629628</v>
      </c>
      <c r="H9" s="10">
        <v>0.31666666666666665</v>
      </c>
      <c r="I9" s="70">
        <v>0.375</v>
      </c>
      <c r="J9" s="70">
        <v>0.18333333333333335</v>
      </c>
    </row>
    <row r="10" spans="1:10">
      <c r="A10" s="2" t="s">
        <v>1</v>
      </c>
      <c r="B10" s="2" t="s">
        <v>56</v>
      </c>
      <c r="C10" s="10">
        <v>0.26923076923076922</v>
      </c>
      <c r="D10" s="10">
        <v>0.3571428571428571</v>
      </c>
      <c r="E10" s="10">
        <v>0.2361111111111111</v>
      </c>
      <c r="F10" s="10">
        <v>0.22685185185185183</v>
      </c>
      <c r="G10" s="10">
        <v>0.27777777777777779</v>
      </c>
      <c r="H10" s="10">
        <v>0.26904761904761904</v>
      </c>
      <c r="I10" s="70">
        <v>0.30555555555555552</v>
      </c>
      <c r="J10" s="70">
        <v>0.28333333333333333</v>
      </c>
    </row>
    <row r="11" spans="1:10">
      <c r="A11" s="3" t="s">
        <v>5</v>
      </c>
      <c r="B11" s="3" t="s">
        <v>54</v>
      </c>
      <c r="C11" s="10">
        <v>0.17948717948717949</v>
      </c>
      <c r="D11" s="10">
        <v>0.22619047619047616</v>
      </c>
      <c r="E11" s="10">
        <v>0.27777777777777779</v>
      </c>
      <c r="F11" s="10">
        <v>0.19444444444444442</v>
      </c>
      <c r="G11" s="10">
        <v>0.24074074074074073</v>
      </c>
      <c r="H11" s="10">
        <v>0.29761904761904762</v>
      </c>
      <c r="I11" s="70">
        <v>0.23611111111111108</v>
      </c>
      <c r="J11" s="70">
        <v>0.31666666666666665</v>
      </c>
    </row>
    <row r="12" spans="1:10" ht="15.75">
      <c r="F12" s="31" t="s">
        <v>77</v>
      </c>
    </row>
    <row r="13" spans="1:10">
      <c r="A13" s="68" t="s">
        <v>182</v>
      </c>
    </row>
    <row r="29" spans="6:6" ht="15.75">
      <c r="F29" s="32"/>
    </row>
    <row r="33" spans="6:6" ht="15.75">
      <c r="F33" s="32" t="s">
        <v>141</v>
      </c>
    </row>
  </sheetData>
  <autoFilter ref="A2:J11" xr:uid="{A65F167D-A448-4E20-9B62-CD72EF54E009}">
    <sortState xmlns:xlrd2="http://schemas.microsoft.com/office/spreadsheetml/2017/richdata2" ref="A3:J13">
      <sortCondition ref="J2:J11"/>
    </sortState>
  </autoFilter>
  <pageMargins left="0.75" right="0.75" top="1" bottom="1" header="0.5" footer="0.5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rgb="FF92D050"/>
  </sheetPr>
  <dimension ref="A1:M30"/>
  <sheetViews>
    <sheetView view="pageBreakPreview" topLeftCell="K5" zoomScale="85" zoomScaleNormal="115" zoomScaleSheetLayoutView="85" workbookViewId="0">
      <selection activeCell="N39" sqref="N39"/>
    </sheetView>
  </sheetViews>
  <sheetFormatPr baseColWidth="10" defaultRowHeight="15"/>
  <cols>
    <col min="1" max="1" width="8.28515625" customWidth="1"/>
    <col min="2" max="2" width="23.42578125" customWidth="1"/>
  </cols>
  <sheetData>
    <row r="1" spans="1:13">
      <c r="A1" s="5" t="s">
        <v>24</v>
      </c>
    </row>
    <row r="2" spans="1:13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  <c r="H2" s="4">
        <v>45444</v>
      </c>
      <c r="I2" s="4">
        <v>45536</v>
      </c>
      <c r="J2" s="4">
        <v>45627</v>
      </c>
    </row>
    <row r="3" spans="1:13" ht="15" customHeight="1">
      <c r="A3" s="1" t="s">
        <v>5</v>
      </c>
      <c r="B3" s="54" t="s">
        <v>85</v>
      </c>
      <c r="C3" s="41">
        <v>0</v>
      </c>
      <c r="D3" s="41">
        <v>0</v>
      </c>
      <c r="E3" s="41">
        <v>9.2948717948717952E-2</v>
      </c>
      <c r="F3" s="41">
        <v>1.8518518518518517E-2</v>
      </c>
      <c r="G3" s="41">
        <v>0</v>
      </c>
      <c r="H3" s="41">
        <v>0</v>
      </c>
      <c r="I3" s="71">
        <v>0</v>
      </c>
      <c r="J3" s="71">
        <v>0</v>
      </c>
    </row>
    <row r="4" spans="1:13">
      <c r="A4" s="2" t="s">
        <v>6</v>
      </c>
      <c r="B4" s="2" t="s">
        <v>22</v>
      </c>
      <c r="C4" s="41">
        <v>6.0606060606060601E-2</v>
      </c>
      <c r="D4" s="41">
        <v>0</v>
      </c>
      <c r="E4" s="41">
        <v>1.515151515151515E-2</v>
      </c>
      <c r="F4" s="41">
        <v>1.8518518518518517E-2</v>
      </c>
      <c r="G4" s="41">
        <v>0</v>
      </c>
      <c r="H4" s="41">
        <v>0</v>
      </c>
      <c r="I4" s="71">
        <v>2.7777777777777776E-2</v>
      </c>
      <c r="J4" s="71">
        <v>0</v>
      </c>
    </row>
    <row r="5" spans="1:13" ht="39" customHeight="1">
      <c r="A5" s="2" t="s">
        <v>17</v>
      </c>
      <c r="B5" s="2" t="s">
        <v>26</v>
      </c>
      <c r="C5" s="41">
        <v>1.515151515151515E-2</v>
      </c>
      <c r="D5" s="41">
        <v>0</v>
      </c>
      <c r="E5" s="41">
        <v>2.564102564102564E-2</v>
      </c>
      <c r="F5" s="41">
        <v>0</v>
      </c>
      <c r="G5" s="41">
        <v>0</v>
      </c>
      <c r="H5" s="41">
        <v>0</v>
      </c>
      <c r="I5" s="71">
        <v>5.808080808080808E-2</v>
      </c>
      <c r="J5" s="71">
        <v>0</v>
      </c>
    </row>
    <row r="6" spans="1:13">
      <c r="A6" s="2" t="s">
        <v>9</v>
      </c>
      <c r="B6" s="2" t="s">
        <v>10</v>
      </c>
      <c r="C6" s="41">
        <v>4.5454545454545456E-2</v>
      </c>
      <c r="D6" s="41">
        <v>1.3888888888888888E-2</v>
      </c>
      <c r="E6" s="41">
        <v>4.1666666666666664E-2</v>
      </c>
      <c r="F6" s="41">
        <v>1.8518518518518517E-2</v>
      </c>
      <c r="G6" s="41">
        <v>0</v>
      </c>
      <c r="H6" s="41">
        <v>0</v>
      </c>
      <c r="I6" s="71">
        <v>0</v>
      </c>
      <c r="J6" s="71">
        <v>2.0833333333333332E-2</v>
      </c>
    </row>
    <row r="7" spans="1:13" ht="15.75">
      <c r="A7" s="2" t="s">
        <v>11</v>
      </c>
      <c r="B7" s="2" t="s">
        <v>12</v>
      </c>
      <c r="C7" s="41">
        <v>9.0909090909090912E-2</v>
      </c>
      <c r="D7" s="41">
        <v>0.125</v>
      </c>
      <c r="E7" s="41">
        <v>9.2074592074592079E-2</v>
      </c>
      <c r="F7" s="41">
        <v>0</v>
      </c>
      <c r="G7" s="41">
        <v>7.407407407407407E-2</v>
      </c>
      <c r="H7" s="41">
        <v>0.11851851851851852</v>
      </c>
      <c r="I7" s="71">
        <v>9.2929292929292931E-2</v>
      </c>
      <c r="J7" s="71">
        <v>2.0833333333333332E-2</v>
      </c>
      <c r="M7" s="31" t="s">
        <v>78</v>
      </c>
    </row>
    <row r="8" spans="1:13" ht="15.75">
      <c r="A8" s="2" t="s">
        <v>13</v>
      </c>
      <c r="B8" s="2" t="s">
        <v>14</v>
      </c>
      <c r="C8" s="41">
        <v>1.515151515151515E-2</v>
      </c>
      <c r="D8" s="41">
        <v>8.3333333333333329E-2</v>
      </c>
      <c r="E8" s="41">
        <v>0</v>
      </c>
      <c r="F8" s="41">
        <v>7.407407407407407E-2</v>
      </c>
      <c r="G8" s="41">
        <v>7.407407407407407E-2</v>
      </c>
      <c r="H8" s="41">
        <v>5.185185185185185E-2</v>
      </c>
      <c r="I8" s="71">
        <v>4.2929292929292928E-2</v>
      </c>
      <c r="J8" s="71">
        <v>2.0833333333333332E-2</v>
      </c>
      <c r="M8" s="29" t="s">
        <v>143</v>
      </c>
    </row>
    <row r="9" spans="1:13">
      <c r="A9" s="2" t="s">
        <v>15</v>
      </c>
      <c r="B9" s="2" t="s">
        <v>16</v>
      </c>
      <c r="C9" s="41">
        <v>3.03030303030303E-2</v>
      </c>
      <c r="D9" s="41">
        <v>1.3888888888888888E-2</v>
      </c>
      <c r="E9" s="41">
        <v>1.515151515151515E-2</v>
      </c>
      <c r="F9" s="41">
        <v>1.8518518518518517E-2</v>
      </c>
      <c r="G9" s="41">
        <v>1.8518518518518517E-2</v>
      </c>
      <c r="H9" s="41">
        <v>0</v>
      </c>
      <c r="I9" s="71">
        <v>0</v>
      </c>
      <c r="J9" s="71">
        <v>2.0833333333333332E-2</v>
      </c>
    </row>
    <row r="10" spans="1:13">
      <c r="A10" s="2" t="s">
        <v>7</v>
      </c>
      <c r="B10" s="2" t="s">
        <v>23</v>
      </c>
      <c r="C10" s="41">
        <v>1.515151515151515E-2</v>
      </c>
      <c r="D10" s="41">
        <v>2.7777777777777776E-2</v>
      </c>
      <c r="E10" s="41">
        <v>0</v>
      </c>
      <c r="F10" s="41">
        <v>3.7037037037037035E-2</v>
      </c>
      <c r="G10" s="41">
        <v>3.7037037037037035E-2</v>
      </c>
      <c r="H10" s="41">
        <v>0</v>
      </c>
      <c r="I10" s="71">
        <v>1.515151515151515E-2</v>
      </c>
      <c r="J10" s="71">
        <v>3.7037037037037035E-2</v>
      </c>
    </row>
    <row r="11" spans="1:13">
      <c r="A11" s="2" t="s">
        <v>20</v>
      </c>
      <c r="B11" s="2" t="s">
        <v>21</v>
      </c>
      <c r="C11" s="41">
        <v>0</v>
      </c>
      <c r="D11" s="41">
        <v>4.1666666666666664E-2</v>
      </c>
      <c r="E11" s="41">
        <v>4.1666666666666664E-2</v>
      </c>
      <c r="F11" s="41">
        <v>9.2592592592592587E-2</v>
      </c>
      <c r="G11" s="41">
        <v>3.7037037037037035E-2</v>
      </c>
      <c r="H11" s="41">
        <v>8.5185185185185183E-2</v>
      </c>
      <c r="I11" s="71">
        <v>2.7777777777777776E-2</v>
      </c>
      <c r="J11" s="71">
        <v>3.7037037037037035E-2</v>
      </c>
    </row>
    <row r="12" spans="1:13">
      <c r="A12" s="2" t="s">
        <v>1</v>
      </c>
      <c r="B12" s="2" t="s">
        <v>2</v>
      </c>
      <c r="C12" s="41">
        <v>1.515151515151515E-2</v>
      </c>
      <c r="D12" s="41">
        <v>6.9444444444444448E-2</v>
      </c>
      <c r="E12" s="41">
        <v>0</v>
      </c>
      <c r="F12" s="41">
        <v>5.5555555555555552E-2</v>
      </c>
      <c r="G12" s="41">
        <v>7.407407407407407E-2</v>
      </c>
      <c r="H12" s="41">
        <v>0.11851851851851852</v>
      </c>
      <c r="I12" s="71">
        <v>8.5858585858585856E-2</v>
      </c>
      <c r="J12" s="71">
        <v>0.11342592592592592</v>
      </c>
    </row>
    <row r="13" spans="1:13">
      <c r="A13" s="2" t="s">
        <v>18</v>
      </c>
      <c r="B13" s="2" t="s">
        <v>19</v>
      </c>
      <c r="C13" s="41">
        <v>0.15151515151515149</v>
      </c>
      <c r="D13" s="41">
        <v>8.3333333333333343E-2</v>
      </c>
      <c r="E13" s="41">
        <v>0.12325174825174826</v>
      </c>
      <c r="F13" s="41">
        <v>0.16666666666666666</v>
      </c>
      <c r="G13" s="41">
        <v>7.407407407407407E-2</v>
      </c>
      <c r="H13" s="41">
        <v>0.13703703703703704</v>
      </c>
      <c r="I13" s="71">
        <v>0.10808080808080808</v>
      </c>
      <c r="J13" s="71">
        <v>0.16898148148148148</v>
      </c>
    </row>
    <row r="14" spans="1:13">
      <c r="A14" s="2" t="s">
        <v>8</v>
      </c>
      <c r="B14" s="2" t="s">
        <v>25</v>
      </c>
      <c r="C14" s="41">
        <v>0.27272727272727271</v>
      </c>
      <c r="D14" s="41">
        <v>0.19444444444444442</v>
      </c>
      <c r="E14" s="41">
        <v>0.32022144522144524</v>
      </c>
      <c r="F14" s="41">
        <v>0.22222222222222221</v>
      </c>
      <c r="G14" s="41">
        <v>0.27777777777777779</v>
      </c>
      <c r="H14" s="41">
        <v>0.17037037037037037</v>
      </c>
      <c r="I14" s="71">
        <v>0.27070707070707067</v>
      </c>
      <c r="J14" s="71">
        <v>0.20833333333333331</v>
      </c>
    </row>
    <row r="15" spans="1:13">
      <c r="A15" s="3" t="s">
        <v>3</v>
      </c>
      <c r="B15" s="3" t="s">
        <v>4</v>
      </c>
      <c r="C15" s="41">
        <v>0.28787878787878785</v>
      </c>
      <c r="D15" s="41">
        <v>0.34722222222222221</v>
      </c>
      <c r="E15" s="41">
        <v>0.23222610722610723</v>
      </c>
      <c r="F15" s="41">
        <v>0.27777777777777779</v>
      </c>
      <c r="G15" s="41">
        <v>0.33333333333333337</v>
      </c>
      <c r="H15" s="41">
        <v>0.31851851851851853</v>
      </c>
      <c r="I15" s="71">
        <v>0.27070707070707067</v>
      </c>
      <c r="J15" s="71">
        <v>0.35185185185185186</v>
      </c>
    </row>
    <row r="17" spans="1:13">
      <c r="A17" s="68" t="s">
        <v>183</v>
      </c>
    </row>
    <row r="26" spans="1:13" ht="15.75">
      <c r="M26" s="32"/>
    </row>
    <row r="30" spans="1:13" ht="15.75">
      <c r="M30" s="32" t="s">
        <v>141</v>
      </c>
    </row>
  </sheetData>
  <autoFilter ref="A2:J15" xr:uid="{A63BAF4D-FAA1-49B6-B695-FA6E4FCBC6F0}">
    <sortState xmlns:xlrd2="http://schemas.microsoft.com/office/spreadsheetml/2017/richdata2" ref="A3:J15">
      <sortCondition ref="J2:J15"/>
    </sortState>
  </autoFilter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rgb="FF92D050"/>
  </sheetPr>
  <dimension ref="A1:M31"/>
  <sheetViews>
    <sheetView view="pageBreakPreview" topLeftCell="H11" zoomScaleNormal="99" zoomScaleSheetLayoutView="100" workbookViewId="0">
      <selection activeCell="N45" sqref="N45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4" max="4" width="17.28515625" bestFit="1" customWidth="1"/>
    <col min="5" max="5" width="17.42578125" bestFit="1" customWidth="1"/>
    <col min="6" max="6" width="17.28515625" bestFit="1" customWidth="1"/>
    <col min="7" max="7" width="18" bestFit="1" customWidth="1"/>
    <col min="8" max="8" width="17.28515625" bestFit="1" customWidth="1"/>
    <col min="9" max="10" width="17.28515625" customWidth="1"/>
  </cols>
  <sheetData>
    <row r="1" spans="1:13">
      <c r="A1" s="24" t="s">
        <v>59</v>
      </c>
      <c r="B1" s="24"/>
    </row>
    <row r="2" spans="1:13">
      <c r="A2" s="21" t="s">
        <v>40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  <c r="H2" s="23">
        <v>45444</v>
      </c>
      <c r="I2" s="23">
        <v>45536</v>
      </c>
      <c r="J2" s="23">
        <v>45627</v>
      </c>
    </row>
    <row r="3" spans="1:13">
      <c r="A3" s="2" t="s">
        <v>11</v>
      </c>
      <c r="B3" s="2" t="s">
        <v>51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70">
        <v>0</v>
      </c>
      <c r="J3" s="70">
        <v>0</v>
      </c>
    </row>
    <row r="4" spans="1:13">
      <c r="A4" s="2" t="s">
        <v>1</v>
      </c>
      <c r="B4" s="2" t="s">
        <v>63</v>
      </c>
      <c r="C4" s="10">
        <v>2.564102564102564E-2</v>
      </c>
      <c r="D4" s="10">
        <v>7.1428571428571425E-2</v>
      </c>
      <c r="E4" s="10">
        <v>6.9444444444444448E-2</v>
      </c>
      <c r="F4" s="10">
        <v>7.407407407407407E-2</v>
      </c>
      <c r="G4" s="10">
        <v>7.407407407407407E-2</v>
      </c>
      <c r="H4" s="10">
        <v>0.14761904761904762</v>
      </c>
      <c r="I4" s="70">
        <v>0.1111111111111111</v>
      </c>
      <c r="J4" s="70">
        <v>0.05</v>
      </c>
    </row>
    <row r="5" spans="1:13">
      <c r="A5" s="2" t="s">
        <v>8</v>
      </c>
      <c r="B5" s="2" t="s">
        <v>61</v>
      </c>
      <c r="C5" s="10">
        <v>0.15384615384615385</v>
      </c>
      <c r="D5" s="10">
        <v>5.9523809523809521E-2</v>
      </c>
      <c r="E5" s="10">
        <v>4.1666666666666664E-2</v>
      </c>
      <c r="F5" s="10">
        <v>1.8518518518518517E-2</v>
      </c>
      <c r="G5" s="10">
        <v>1.8518518518518517E-2</v>
      </c>
      <c r="H5" s="10">
        <v>0.10079365079365078</v>
      </c>
      <c r="I5" s="70">
        <v>5.5555555555555552E-2</v>
      </c>
      <c r="J5" s="70">
        <v>0.05</v>
      </c>
    </row>
    <row r="6" spans="1:13">
      <c r="A6" s="2" t="s">
        <v>9</v>
      </c>
      <c r="B6" s="2" t="s">
        <v>60</v>
      </c>
      <c r="C6" s="10">
        <v>5.128205128205128E-2</v>
      </c>
      <c r="D6" s="10">
        <v>0.13095238095238093</v>
      </c>
      <c r="E6" s="10">
        <v>8.3333333333333329E-2</v>
      </c>
      <c r="F6" s="10">
        <v>9.722222222222221E-2</v>
      </c>
      <c r="G6" s="10">
        <v>5.5555555555555552E-2</v>
      </c>
      <c r="H6" s="10">
        <v>5.7936507936507932E-2</v>
      </c>
      <c r="I6" s="70">
        <v>4.1666666666666664E-2</v>
      </c>
      <c r="J6" s="70">
        <v>0.05</v>
      </c>
    </row>
    <row r="7" spans="1:13">
      <c r="A7" s="2" t="s">
        <v>3</v>
      </c>
      <c r="B7" s="2" t="s">
        <v>82</v>
      </c>
      <c r="C7" s="10">
        <v>0.17948717948717952</v>
      </c>
      <c r="D7" s="10">
        <v>3.5714285714285712E-2</v>
      </c>
      <c r="E7" s="10">
        <v>0.1111111111111111</v>
      </c>
      <c r="F7" s="10">
        <v>8.3333333333333329E-2</v>
      </c>
      <c r="G7" s="10">
        <v>0.12962962962962962</v>
      </c>
      <c r="H7" s="10">
        <v>0.10158730158730159</v>
      </c>
      <c r="I7" s="70">
        <v>0.22222222222222221</v>
      </c>
      <c r="J7" s="70">
        <v>0.1</v>
      </c>
    </row>
    <row r="8" spans="1:13">
      <c r="A8" s="2" t="s">
        <v>6</v>
      </c>
      <c r="B8" s="2" t="s">
        <v>64</v>
      </c>
      <c r="C8" s="10">
        <v>6.4102564102564097E-2</v>
      </c>
      <c r="D8" s="10">
        <v>5.9523809523809521E-2</v>
      </c>
      <c r="E8" s="10">
        <v>6.9444444444444448E-2</v>
      </c>
      <c r="F8" s="10">
        <v>0.16666666666666666</v>
      </c>
      <c r="G8" s="10">
        <v>0.14814814814814814</v>
      </c>
      <c r="H8" s="10">
        <v>5.6349206349206343E-2</v>
      </c>
      <c r="I8" s="70">
        <v>6.9444444444444448E-2</v>
      </c>
      <c r="J8" s="70">
        <v>0.1</v>
      </c>
    </row>
    <row r="9" spans="1:13">
      <c r="A9" s="2" t="s">
        <v>5</v>
      </c>
      <c r="B9" s="2" t="s">
        <v>62</v>
      </c>
      <c r="C9" s="10">
        <v>0.26923076923076922</v>
      </c>
      <c r="D9" s="10">
        <v>0.2857142857142857</v>
      </c>
      <c r="E9" s="10">
        <v>0.29166666666666669</v>
      </c>
      <c r="F9" s="10">
        <v>0.25462962962962965</v>
      </c>
      <c r="G9" s="10">
        <v>0.29629629629629628</v>
      </c>
      <c r="H9" s="10">
        <v>0.2007936507936508</v>
      </c>
      <c r="I9" s="70">
        <v>0.16666666666666666</v>
      </c>
      <c r="J9" s="70">
        <v>0.3</v>
      </c>
    </row>
    <row r="10" spans="1:13" ht="15.75">
      <c r="A10" s="3" t="s">
        <v>7</v>
      </c>
      <c r="B10" s="3" t="s">
        <v>83</v>
      </c>
      <c r="C10" s="10">
        <v>0.25641025641025644</v>
      </c>
      <c r="D10" s="10">
        <v>0.3571428571428571</v>
      </c>
      <c r="E10" s="10">
        <v>0.33333333333333331</v>
      </c>
      <c r="F10" s="10">
        <v>0.30555555555555558</v>
      </c>
      <c r="G10" s="10">
        <v>0.27777777777777779</v>
      </c>
      <c r="H10" s="10">
        <v>0.33492063492063495</v>
      </c>
      <c r="I10" s="70">
        <v>0.33333333333333331</v>
      </c>
      <c r="J10" s="70">
        <v>0.35</v>
      </c>
      <c r="M10" s="31"/>
    </row>
    <row r="11" spans="1:13" ht="15.75">
      <c r="M11" s="29" t="s">
        <v>144</v>
      </c>
    </row>
    <row r="12" spans="1:13">
      <c r="A12" s="68" t="s">
        <v>184</v>
      </c>
    </row>
    <row r="29" spans="11:13" ht="15.75">
      <c r="M29" s="32"/>
    </row>
    <row r="31" spans="11:13" ht="15.75">
      <c r="K31" s="32" t="s">
        <v>141</v>
      </c>
    </row>
  </sheetData>
  <autoFilter ref="A2:J10" xr:uid="{85146F6A-F3A0-4D0C-9328-B98AEF47379A}">
    <sortState xmlns:xlrd2="http://schemas.microsoft.com/office/spreadsheetml/2017/richdata2" ref="A3:J10">
      <sortCondition ref="J2:J10"/>
    </sortState>
  </autoFilter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rgb="FF92D050"/>
  </sheetPr>
  <dimension ref="A1:I65"/>
  <sheetViews>
    <sheetView view="pageBreakPreview" topLeftCell="G14" zoomScale="121" zoomScaleNormal="100" zoomScaleSheetLayoutView="95" workbookViewId="0">
      <selection activeCell="I28" sqref="I28"/>
    </sheetView>
  </sheetViews>
  <sheetFormatPr baseColWidth="10" defaultRowHeight="15"/>
  <sheetData>
    <row r="1" spans="1:9">
      <c r="A1" t="s">
        <v>185</v>
      </c>
      <c r="B1" s="12" t="s">
        <v>67</v>
      </c>
    </row>
    <row r="2" spans="1:9">
      <c r="B2" s="21" t="s">
        <v>40</v>
      </c>
      <c r="C2" s="21"/>
      <c r="D2" s="25" t="s">
        <v>65</v>
      </c>
      <c r="E2" s="25" t="s">
        <v>66</v>
      </c>
    </row>
    <row r="3" spans="1:9" ht="15.75">
      <c r="A3" s="85">
        <v>44986</v>
      </c>
      <c r="B3" s="2" t="s">
        <v>1</v>
      </c>
      <c r="C3" s="2" t="s">
        <v>68</v>
      </c>
      <c r="D3" s="26">
        <v>0.58333333333333337</v>
      </c>
      <c r="E3" s="26">
        <v>0.41666666666666669</v>
      </c>
      <c r="I3" s="30" t="s">
        <v>79</v>
      </c>
    </row>
    <row r="4" spans="1:9">
      <c r="A4" s="86"/>
      <c r="B4" s="2" t="s">
        <v>3</v>
      </c>
      <c r="C4" s="2" t="s">
        <v>69</v>
      </c>
      <c r="D4" s="26">
        <v>0.58333333333333337</v>
      </c>
      <c r="E4" s="26">
        <v>0.41666666666666669</v>
      </c>
    </row>
    <row r="5" spans="1:9">
      <c r="A5" s="86"/>
      <c r="B5" s="2" t="s">
        <v>5</v>
      </c>
      <c r="C5" s="2" t="s">
        <v>70</v>
      </c>
      <c r="D5" s="26">
        <v>0.54545454545454541</v>
      </c>
      <c r="E5" s="26">
        <v>0.45454545454545453</v>
      </c>
    </row>
    <row r="6" spans="1:9">
      <c r="A6" s="86"/>
      <c r="B6" s="2" t="s">
        <v>6</v>
      </c>
      <c r="C6" s="2" t="s">
        <v>71</v>
      </c>
      <c r="D6" s="26">
        <v>0.36363636363636365</v>
      </c>
      <c r="E6" s="26">
        <v>0.63636363636363635</v>
      </c>
    </row>
    <row r="7" spans="1:9">
      <c r="A7" s="86"/>
      <c r="B7" s="2" t="s">
        <v>7</v>
      </c>
      <c r="C7" s="2" t="s">
        <v>72</v>
      </c>
      <c r="D7" s="26">
        <v>0.875</v>
      </c>
      <c r="E7" s="26">
        <v>0.125</v>
      </c>
    </row>
    <row r="8" spans="1:9">
      <c r="A8" s="86"/>
      <c r="B8" s="3" t="s">
        <v>8</v>
      </c>
      <c r="C8" s="3" t="s">
        <v>73</v>
      </c>
      <c r="D8" s="26">
        <v>0.875</v>
      </c>
      <c r="E8" s="26">
        <v>0.125</v>
      </c>
    </row>
    <row r="11" spans="1:9">
      <c r="B11" s="21" t="s">
        <v>40</v>
      </c>
      <c r="C11" s="21"/>
      <c r="D11" s="25" t="s">
        <v>65</v>
      </c>
      <c r="E11" s="25" t="s">
        <v>66</v>
      </c>
    </row>
    <row r="12" spans="1:9">
      <c r="A12" s="85">
        <v>45078</v>
      </c>
      <c r="B12" s="2" t="s">
        <v>1</v>
      </c>
      <c r="C12" s="2" t="s">
        <v>68</v>
      </c>
      <c r="D12" s="26">
        <v>0.61538461538461542</v>
      </c>
      <c r="E12" s="26">
        <v>0.38461538461538464</v>
      </c>
    </row>
    <row r="13" spans="1:9">
      <c r="A13" s="86"/>
      <c r="B13" s="2" t="s">
        <v>3</v>
      </c>
      <c r="C13" s="2" t="s">
        <v>69</v>
      </c>
      <c r="D13" s="26">
        <v>0.76923076923076927</v>
      </c>
      <c r="E13" s="26">
        <v>0.23076923076923078</v>
      </c>
    </row>
    <row r="14" spans="1:9">
      <c r="A14" s="86"/>
      <c r="B14" s="2" t="s">
        <v>5</v>
      </c>
      <c r="C14" s="2" t="s">
        <v>70</v>
      </c>
      <c r="D14" s="26">
        <v>0.84615384615384615</v>
      </c>
      <c r="E14" s="26">
        <v>0.15384615384615385</v>
      </c>
    </row>
    <row r="15" spans="1:9">
      <c r="A15" s="86"/>
      <c r="B15" s="2" t="s">
        <v>6</v>
      </c>
      <c r="C15" s="2" t="s">
        <v>71</v>
      </c>
      <c r="D15" s="26">
        <v>0.61538461538461542</v>
      </c>
      <c r="E15" s="26">
        <v>0.38461538461538464</v>
      </c>
    </row>
    <row r="16" spans="1:9">
      <c r="A16" s="86"/>
      <c r="B16" s="2" t="s">
        <v>7</v>
      </c>
      <c r="C16" s="2" t="s">
        <v>72</v>
      </c>
      <c r="D16" s="26">
        <v>0.76923076923076927</v>
      </c>
      <c r="E16" s="26">
        <v>0.23076923076923078</v>
      </c>
    </row>
    <row r="17" spans="1:8">
      <c r="A17" s="86"/>
      <c r="B17" s="3" t="s">
        <v>8</v>
      </c>
      <c r="C17" s="3" t="s">
        <v>73</v>
      </c>
      <c r="D17" s="26">
        <v>0.81818181818181823</v>
      </c>
      <c r="E17" s="26">
        <v>0.18181818181818182</v>
      </c>
    </row>
    <row r="19" spans="1:8">
      <c r="B19" s="21" t="s">
        <v>40</v>
      </c>
      <c r="C19" s="21"/>
      <c r="D19" s="25" t="s">
        <v>65</v>
      </c>
      <c r="E19" s="25" t="s">
        <v>66</v>
      </c>
    </row>
    <row r="20" spans="1:8" ht="15.75">
      <c r="A20" s="85">
        <v>45170</v>
      </c>
      <c r="B20" s="2" t="s">
        <v>1</v>
      </c>
      <c r="C20" s="2" t="s">
        <v>68</v>
      </c>
      <c r="D20" s="26">
        <v>0.75</v>
      </c>
      <c r="E20" s="26">
        <v>0.25</v>
      </c>
      <c r="H20" s="32" t="s">
        <v>141</v>
      </c>
    </row>
    <row r="21" spans="1:8">
      <c r="A21" s="86"/>
      <c r="B21" s="2" t="s">
        <v>3</v>
      </c>
      <c r="C21" s="2" t="s">
        <v>69</v>
      </c>
      <c r="D21" s="26">
        <v>0.81818181818181823</v>
      </c>
      <c r="E21" s="26">
        <v>0.18181818181818182</v>
      </c>
    </row>
    <row r="22" spans="1:8">
      <c r="A22" s="86"/>
      <c r="B22" s="2" t="s">
        <v>5</v>
      </c>
      <c r="C22" s="2" t="s">
        <v>70</v>
      </c>
      <c r="D22" s="26">
        <v>0.72727272727272729</v>
      </c>
      <c r="E22" s="26">
        <v>0.27272727272727271</v>
      </c>
    </row>
    <row r="23" spans="1:8">
      <c r="A23" s="86"/>
      <c r="B23" s="2" t="s">
        <v>6</v>
      </c>
      <c r="C23" s="2" t="s">
        <v>71</v>
      </c>
      <c r="D23" s="26">
        <v>0.54545454545454541</v>
      </c>
      <c r="E23" s="26">
        <v>0.45454545454545453</v>
      </c>
    </row>
    <row r="24" spans="1:8">
      <c r="A24" s="86"/>
      <c r="B24" s="2" t="s">
        <v>7</v>
      </c>
      <c r="C24" s="2" t="s">
        <v>72</v>
      </c>
      <c r="D24" s="26">
        <v>0.81818181818181823</v>
      </c>
      <c r="E24" s="26">
        <v>0.18181818181818182</v>
      </c>
    </row>
    <row r="25" spans="1:8">
      <c r="A25" s="86"/>
      <c r="B25" s="3" t="s">
        <v>8</v>
      </c>
      <c r="C25" s="3" t="s">
        <v>73</v>
      </c>
      <c r="D25" s="26">
        <v>0.91666666666666663</v>
      </c>
      <c r="E25" s="26">
        <v>8.3333333333333329E-2</v>
      </c>
    </row>
    <row r="27" spans="1:8">
      <c r="B27" s="21" t="s">
        <v>40</v>
      </c>
      <c r="C27" s="21"/>
      <c r="D27" s="25" t="s">
        <v>65</v>
      </c>
      <c r="E27" s="25" t="s">
        <v>66</v>
      </c>
    </row>
    <row r="28" spans="1:8">
      <c r="A28" s="85">
        <v>45261</v>
      </c>
      <c r="B28" s="2" t="s">
        <v>1</v>
      </c>
      <c r="C28" s="2" t="s">
        <v>68</v>
      </c>
      <c r="D28" s="26">
        <v>0.7</v>
      </c>
      <c r="E28" s="26">
        <v>0.3</v>
      </c>
    </row>
    <row r="29" spans="1:8">
      <c r="A29" s="86"/>
      <c r="B29" s="2" t="s">
        <v>3</v>
      </c>
      <c r="C29" s="2" t="s">
        <v>69</v>
      </c>
      <c r="D29" s="26">
        <v>0.66666666666666663</v>
      </c>
      <c r="E29" s="26">
        <v>0.33333333333333331</v>
      </c>
    </row>
    <row r="30" spans="1:8">
      <c r="A30" s="86"/>
      <c r="B30" s="2" t="s">
        <v>5</v>
      </c>
      <c r="C30" s="2" t="s">
        <v>70</v>
      </c>
      <c r="D30" s="26">
        <v>0.6</v>
      </c>
      <c r="E30" s="26">
        <v>0.4</v>
      </c>
    </row>
    <row r="31" spans="1:8">
      <c r="A31" s="86"/>
      <c r="B31" s="2" t="s">
        <v>6</v>
      </c>
      <c r="C31" s="2" t="s">
        <v>71</v>
      </c>
      <c r="D31" s="26">
        <v>0.44444444444444442</v>
      </c>
      <c r="E31" s="26">
        <v>0.55555555555555558</v>
      </c>
    </row>
    <row r="32" spans="1:8">
      <c r="A32" s="86"/>
      <c r="B32" s="2" t="s">
        <v>7</v>
      </c>
      <c r="C32" s="2" t="s">
        <v>72</v>
      </c>
      <c r="D32" s="26">
        <v>0.77777777777777779</v>
      </c>
      <c r="E32" s="26">
        <v>0.22222222222222221</v>
      </c>
    </row>
    <row r="33" spans="1:5">
      <c r="A33" s="86"/>
      <c r="B33" s="3" t="s">
        <v>8</v>
      </c>
      <c r="C33" s="3" t="s">
        <v>73</v>
      </c>
      <c r="D33" s="26">
        <v>0.88888888888888884</v>
      </c>
      <c r="E33" s="26">
        <v>0.1111111111111111</v>
      </c>
    </row>
    <row r="35" spans="1:5">
      <c r="B35" s="21" t="s">
        <v>40</v>
      </c>
      <c r="C35" s="21"/>
      <c r="D35" s="25" t="s">
        <v>65</v>
      </c>
      <c r="E35" s="25" t="s">
        <v>66</v>
      </c>
    </row>
    <row r="36" spans="1:5">
      <c r="A36" s="85">
        <v>45352</v>
      </c>
      <c r="B36" s="2" t="s">
        <v>1</v>
      </c>
      <c r="C36" s="2" t="s">
        <v>68</v>
      </c>
      <c r="D36" s="26">
        <v>0.7</v>
      </c>
      <c r="E36" s="26">
        <v>0.2</v>
      </c>
    </row>
    <row r="37" spans="1:5">
      <c r="A37" s="86"/>
      <c r="B37" s="2" t="s">
        <v>3</v>
      </c>
      <c r="C37" s="2" t="s">
        <v>69</v>
      </c>
      <c r="D37" s="26">
        <v>0.7</v>
      </c>
      <c r="E37" s="26">
        <v>0.2</v>
      </c>
    </row>
    <row r="38" spans="1:5">
      <c r="A38" s="86"/>
      <c r="B38" s="2" t="s">
        <v>5</v>
      </c>
      <c r="C38" s="2" t="s">
        <v>70</v>
      </c>
      <c r="D38" s="26">
        <v>0.7</v>
      </c>
      <c r="E38" s="26">
        <v>0.2</v>
      </c>
    </row>
    <row r="39" spans="1:5">
      <c r="A39" s="86"/>
      <c r="B39" s="2" t="s">
        <v>6</v>
      </c>
      <c r="C39" s="2" t="s">
        <v>71</v>
      </c>
      <c r="D39" s="26">
        <v>0.66666666666666663</v>
      </c>
      <c r="E39" s="26">
        <v>0.22222222222222221</v>
      </c>
    </row>
    <row r="40" spans="1:5">
      <c r="A40" s="86"/>
      <c r="B40" s="2" t="s">
        <v>7</v>
      </c>
      <c r="C40" s="2" t="s">
        <v>72</v>
      </c>
      <c r="D40" s="26">
        <v>0.7</v>
      </c>
      <c r="E40" s="26">
        <v>0.2</v>
      </c>
    </row>
    <row r="41" spans="1:5">
      <c r="A41" s="86"/>
      <c r="B41" s="3" t="s">
        <v>8</v>
      </c>
      <c r="C41" s="3" t="s">
        <v>73</v>
      </c>
      <c r="D41" s="26">
        <v>0.9</v>
      </c>
      <c r="E41" s="26">
        <v>0.1</v>
      </c>
    </row>
    <row r="43" spans="1:5">
      <c r="B43" s="21" t="s">
        <v>40</v>
      </c>
      <c r="C43" s="21"/>
      <c r="D43" s="25" t="s">
        <v>65</v>
      </c>
      <c r="E43" s="25" t="s">
        <v>66</v>
      </c>
    </row>
    <row r="44" spans="1:5">
      <c r="A44" s="85">
        <v>45444</v>
      </c>
      <c r="B44" s="2" t="s">
        <v>1</v>
      </c>
      <c r="C44" s="2" t="s">
        <v>68</v>
      </c>
      <c r="D44" s="26">
        <v>0.66666666666666663</v>
      </c>
      <c r="E44" s="26">
        <v>0.33333333333333331</v>
      </c>
    </row>
    <row r="45" spans="1:5">
      <c r="A45" s="86"/>
      <c r="B45" s="2" t="s">
        <v>3</v>
      </c>
      <c r="C45" s="2" t="s">
        <v>69</v>
      </c>
      <c r="D45" s="26">
        <v>0.66666666666666663</v>
      </c>
      <c r="E45" s="26">
        <v>0.33333333333333331</v>
      </c>
    </row>
    <row r="46" spans="1:5">
      <c r="A46" s="86"/>
      <c r="B46" s="2" t="s">
        <v>5</v>
      </c>
      <c r="C46" s="2" t="s">
        <v>70</v>
      </c>
      <c r="D46" s="26">
        <v>0.6428571428571429</v>
      </c>
      <c r="E46" s="26">
        <v>0.2857142857142857</v>
      </c>
    </row>
    <row r="47" spans="1:5">
      <c r="A47" s="86"/>
      <c r="B47" s="2" t="s">
        <v>6</v>
      </c>
      <c r="C47" s="2" t="s">
        <v>71</v>
      </c>
      <c r="D47" s="26">
        <v>0.66666666666666663</v>
      </c>
      <c r="E47" s="26">
        <v>0.33333333333333331</v>
      </c>
    </row>
    <row r="48" spans="1:5">
      <c r="A48" s="86"/>
      <c r="B48" s="2" t="s">
        <v>7</v>
      </c>
      <c r="C48" s="2" t="s">
        <v>72</v>
      </c>
      <c r="D48" s="26">
        <v>0.7857142857142857</v>
      </c>
      <c r="E48" s="26">
        <v>0.21428571428571427</v>
      </c>
    </row>
    <row r="49" spans="1:5">
      <c r="A49" s="86"/>
      <c r="B49" s="3" t="s">
        <v>8</v>
      </c>
      <c r="C49" s="3" t="s">
        <v>73</v>
      </c>
      <c r="D49" s="26">
        <v>0.8571428571428571</v>
      </c>
      <c r="E49" s="26">
        <v>0.14285714285714285</v>
      </c>
    </row>
    <row r="51" spans="1:5">
      <c r="B51" s="21" t="s">
        <v>40</v>
      </c>
      <c r="C51" s="21"/>
      <c r="D51" s="25" t="s">
        <v>65</v>
      </c>
      <c r="E51" s="25" t="s">
        <v>66</v>
      </c>
    </row>
    <row r="52" spans="1:5">
      <c r="A52" s="85">
        <v>45536</v>
      </c>
      <c r="B52" s="2" t="s">
        <v>1</v>
      </c>
      <c r="C52" s="2" t="s">
        <v>68</v>
      </c>
      <c r="D52" s="26">
        <v>0.54545454545454541</v>
      </c>
      <c r="E52" s="26">
        <v>0.45454545454545453</v>
      </c>
    </row>
    <row r="53" spans="1:5">
      <c r="A53" s="86"/>
      <c r="B53" s="2" t="s">
        <v>3</v>
      </c>
      <c r="C53" s="2" t="s">
        <v>69</v>
      </c>
      <c r="D53" s="26">
        <v>0.63636363636363635</v>
      </c>
      <c r="E53" s="26">
        <v>0.36363636363636365</v>
      </c>
    </row>
    <row r="54" spans="1:5">
      <c r="A54" s="86"/>
      <c r="B54" s="2" t="s">
        <v>5</v>
      </c>
      <c r="C54" s="2" t="s">
        <v>70</v>
      </c>
      <c r="D54" s="26">
        <v>0.66666666666666663</v>
      </c>
      <c r="E54" s="26">
        <v>0.33333333333333331</v>
      </c>
    </row>
    <row r="55" spans="1:5">
      <c r="A55" s="86"/>
      <c r="B55" s="2" t="s">
        <v>6</v>
      </c>
      <c r="C55" s="2" t="s">
        <v>71</v>
      </c>
      <c r="D55" s="26">
        <v>0.54545454545454541</v>
      </c>
      <c r="E55" s="26">
        <v>0.45454545454545453</v>
      </c>
    </row>
    <row r="56" spans="1:5">
      <c r="A56" s="86"/>
      <c r="B56" s="2" t="s">
        <v>7</v>
      </c>
      <c r="C56" s="2" t="s">
        <v>72</v>
      </c>
      <c r="D56" s="26">
        <v>0.72727272727272729</v>
      </c>
      <c r="E56" s="26">
        <v>0.27272727272727271</v>
      </c>
    </row>
    <row r="57" spans="1:5">
      <c r="A57" s="86"/>
      <c r="B57" s="3" t="s">
        <v>8</v>
      </c>
      <c r="C57" s="3" t="s">
        <v>73</v>
      </c>
      <c r="D57" s="26">
        <v>0.8</v>
      </c>
      <c r="E57" s="26">
        <v>0.2</v>
      </c>
    </row>
    <row r="59" spans="1:5">
      <c r="B59" s="21" t="s">
        <v>40</v>
      </c>
      <c r="C59" s="21"/>
      <c r="D59" s="25" t="s">
        <v>65</v>
      </c>
      <c r="E59" s="25" t="s">
        <v>66</v>
      </c>
    </row>
    <row r="60" spans="1:5">
      <c r="A60" s="85">
        <v>45627</v>
      </c>
      <c r="B60" s="2" t="s">
        <v>1</v>
      </c>
      <c r="C60" s="2" t="s">
        <v>68</v>
      </c>
      <c r="D60" s="26">
        <v>0.7</v>
      </c>
      <c r="E60" s="26">
        <v>0.3</v>
      </c>
    </row>
    <row r="61" spans="1:5">
      <c r="A61" s="86"/>
      <c r="B61" s="2" t="s">
        <v>3</v>
      </c>
      <c r="C61" s="2" t="s">
        <v>69</v>
      </c>
      <c r="D61" s="26">
        <v>0.9</v>
      </c>
      <c r="E61" s="26">
        <v>0.1</v>
      </c>
    </row>
    <row r="62" spans="1:5">
      <c r="A62" s="86"/>
      <c r="B62" s="2" t="s">
        <v>5</v>
      </c>
      <c r="C62" s="2" t="s">
        <v>70</v>
      </c>
      <c r="D62" s="26">
        <v>0.8</v>
      </c>
      <c r="E62" s="26">
        <v>0.2</v>
      </c>
    </row>
    <row r="63" spans="1:5">
      <c r="A63" s="86"/>
      <c r="B63" s="2" t="s">
        <v>6</v>
      </c>
      <c r="C63" s="2" t="s">
        <v>71</v>
      </c>
      <c r="D63" s="26">
        <v>0.77777777777777779</v>
      </c>
      <c r="E63" s="26">
        <v>0.22222222222222221</v>
      </c>
    </row>
    <row r="64" spans="1:5">
      <c r="A64" s="86"/>
      <c r="B64" s="2" t="s">
        <v>7</v>
      </c>
      <c r="C64" s="2" t="s">
        <v>72</v>
      </c>
      <c r="D64" s="26">
        <v>0.8</v>
      </c>
      <c r="E64" s="26">
        <v>0.2</v>
      </c>
    </row>
    <row r="65" spans="1:5">
      <c r="A65" s="86"/>
      <c r="B65" s="3" t="s">
        <v>8</v>
      </c>
      <c r="C65" s="3" t="s">
        <v>73</v>
      </c>
      <c r="D65" s="26">
        <v>1</v>
      </c>
      <c r="E65" s="26">
        <v>0</v>
      </c>
    </row>
  </sheetData>
  <mergeCells count="8">
    <mergeCell ref="A60:A65"/>
    <mergeCell ref="A52:A57"/>
    <mergeCell ref="A44:A49"/>
    <mergeCell ref="A3:A8"/>
    <mergeCell ref="A12:A17"/>
    <mergeCell ref="A20:A25"/>
    <mergeCell ref="A28:A33"/>
    <mergeCell ref="A36:A41"/>
  </mergeCell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rgb="FF92D050"/>
  </sheetPr>
  <dimension ref="A1:G109"/>
  <sheetViews>
    <sheetView view="pageBreakPreview" zoomScale="79" zoomScaleNormal="100" zoomScaleSheetLayoutView="100" workbookViewId="0">
      <pane xSplit="1" ySplit="1" topLeftCell="E68" activePane="bottomRight" state="frozen"/>
      <selection activeCell="G32" sqref="G32"/>
      <selection pane="topRight" activeCell="G32" sqref="G32"/>
      <selection pane="bottomLeft" activeCell="G32" sqref="G32"/>
      <selection pane="bottomRight" activeCell="J93" sqref="J93"/>
    </sheetView>
  </sheetViews>
  <sheetFormatPr baseColWidth="10" defaultRowHeight="15"/>
  <sheetData>
    <row r="1" spans="1:3">
      <c r="A1" t="s">
        <v>74</v>
      </c>
      <c r="B1" t="s">
        <v>75</v>
      </c>
      <c r="C1" t="s">
        <v>186</v>
      </c>
    </row>
    <row r="2" spans="1:3">
      <c r="A2" s="27">
        <v>42370</v>
      </c>
      <c r="B2" s="28">
        <v>4.5604287518542903E-2</v>
      </c>
    </row>
    <row r="3" spans="1:3">
      <c r="A3" s="27">
        <v>42401</v>
      </c>
      <c r="B3" s="28">
        <v>4.865612872571521E-2</v>
      </c>
    </row>
    <row r="4" spans="1:3">
      <c r="A4" s="27">
        <v>42430</v>
      </c>
      <c r="B4" s="28">
        <v>5.2366625404393068E-2</v>
      </c>
    </row>
    <row r="5" spans="1:3">
      <c r="A5" s="27">
        <v>42461</v>
      </c>
      <c r="B5" s="28">
        <v>5.303959778345043E-2</v>
      </c>
    </row>
    <row r="6" spans="1:3">
      <c r="A6" s="27">
        <v>42491</v>
      </c>
      <c r="B6" s="28">
        <v>5.4166715306715955E-2</v>
      </c>
    </row>
    <row r="7" spans="1:3">
      <c r="A7" s="27">
        <v>42522</v>
      </c>
      <c r="B7" s="28">
        <v>4.8836776571127762E-2</v>
      </c>
    </row>
    <row r="8" spans="1:3">
      <c r="A8" s="27">
        <v>42552</v>
      </c>
      <c r="B8" s="28">
        <v>4.816986420541805E-2</v>
      </c>
    </row>
    <row r="9" spans="1:3">
      <c r="A9" s="27">
        <v>42583</v>
      </c>
      <c r="B9" s="28">
        <v>4.7362759796706712E-2</v>
      </c>
    </row>
    <row r="10" spans="1:3">
      <c r="A10" s="27">
        <v>42614</v>
      </c>
      <c r="B10" s="28">
        <v>4.8322348051689078E-2</v>
      </c>
    </row>
    <row r="11" spans="1:3">
      <c r="A11" s="27">
        <v>42644</v>
      </c>
      <c r="B11" s="28">
        <v>7.025107173494205E-2</v>
      </c>
    </row>
    <row r="12" spans="1:3">
      <c r="A12" s="27">
        <v>42675</v>
      </c>
      <c r="B12" s="28">
        <v>7.2212107408037088E-2</v>
      </c>
    </row>
    <row r="13" spans="1:3">
      <c r="A13" s="27">
        <v>42705</v>
      </c>
      <c r="B13" s="28">
        <v>6.1775421329857437E-2</v>
      </c>
    </row>
    <row r="14" spans="1:3">
      <c r="A14" s="27">
        <v>42736</v>
      </c>
      <c r="B14" s="28">
        <v>6.0565467310030027E-2</v>
      </c>
    </row>
    <row r="15" spans="1:3">
      <c r="A15" s="27">
        <v>42767</v>
      </c>
      <c r="B15" s="28">
        <v>6.6189084324962427E-2</v>
      </c>
    </row>
    <row r="16" spans="1:3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145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141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  <row r="101" spans="1:2">
      <c r="A101" s="27">
        <v>45383</v>
      </c>
      <c r="B101" s="28">
        <v>9.3281418795531465E-2</v>
      </c>
    </row>
    <row r="102" spans="1:2">
      <c r="A102" s="27">
        <v>45413</v>
      </c>
      <c r="B102" s="28">
        <v>9.7438753798784097E-2</v>
      </c>
    </row>
    <row r="103" spans="1:2">
      <c r="A103" s="27">
        <v>45444</v>
      </c>
      <c r="B103" s="28">
        <v>0.10397988458059534</v>
      </c>
    </row>
    <row r="104" spans="1:2">
      <c r="A104" s="27">
        <v>45474</v>
      </c>
      <c r="B104" s="28">
        <v>8.9406289678369485E-2</v>
      </c>
    </row>
    <row r="105" spans="1:2">
      <c r="A105" s="27">
        <v>45505</v>
      </c>
      <c r="B105" s="28">
        <v>8.9131004479537673E-2</v>
      </c>
    </row>
    <row r="106" spans="1:2">
      <c r="A106" s="27">
        <v>45536</v>
      </c>
      <c r="B106" s="28">
        <v>7.7319944959669512E-2</v>
      </c>
    </row>
    <row r="107" spans="1:2">
      <c r="A107" s="27">
        <v>45566</v>
      </c>
      <c r="B107" s="28">
        <v>8.7630645054582609E-2</v>
      </c>
    </row>
    <row r="108" spans="1:2">
      <c r="A108" s="27">
        <v>45597</v>
      </c>
      <c r="B108" s="28">
        <v>8.9026886602421557E-2</v>
      </c>
    </row>
    <row r="109" spans="1:2">
      <c r="A109" s="27">
        <v>45627</v>
      </c>
      <c r="B109" s="28">
        <v>7.3166197828993154E-2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rgb="FF92D050"/>
  </sheetPr>
  <dimension ref="C8:U29"/>
  <sheetViews>
    <sheetView showGridLines="0" view="pageBreakPreview" topLeftCell="L18" zoomScale="115" zoomScaleNormal="70" zoomScaleSheetLayoutView="115" workbookViewId="0">
      <selection activeCell="L33" sqref="L33"/>
    </sheetView>
  </sheetViews>
  <sheetFormatPr baseColWidth="10" defaultRowHeight="15"/>
  <cols>
    <col min="3" max="3" width="13.42578125" bestFit="1" customWidth="1"/>
    <col min="4" max="4" width="14.7109375" bestFit="1" customWidth="1"/>
    <col min="5" max="5" width="11.5703125" bestFit="1" customWidth="1"/>
    <col min="6" max="6" width="14.7109375" bestFit="1" customWidth="1"/>
    <col min="7" max="7" width="13.42578125" bestFit="1" customWidth="1"/>
    <col min="8" max="9" width="14.7109375" bestFit="1" customWidth="1"/>
    <col min="10" max="10" width="13.42578125" bestFit="1" customWidth="1"/>
    <col min="11" max="11" width="14.7109375" bestFit="1" customWidth="1"/>
    <col min="12" max="12" width="42.5703125" customWidth="1"/>
    <col min="13" max="13" width="11.5703125" bestFit="1" customWidth="1"/>
    <col min="15" max="15" width="12" bestFit="1" customWidth="1"/>
    <col min="16" max="16" width="12.42578125" bestFit="1" customWidth="1"/>
    <col min="17" max="17" width="14.85546875" bestFit="1" customWidth="1"/>
    <col min="18" max="18" width="11.7109375" bestFit="1" customWidth="1"/>
    <col min="19" max="20" width="11.5703125" bestFit="1" customWidth="1"/>
    <col min="21" max="22" width="12.42578125" bestFit="1" customWidth="1"/>
    <col min="23" max="23" width="11.5703125" bestFit="1" customWidth="1"/>
    <col min="24" max="25" width="12.42578125" bestFit="1" customWidth="1"/>
  </cols>
  <sheetData>
    <row r="8" spans="3:21">
      <c r="P8" t="s">
        <v>86</v>
      </c>
      <c r="Q8" t="s">
        <v>150</v>
      </c>
      <c r="R8" t="s">
        <v>146</v>
      </c>
      <c r="S8" t="s">
        <v>147</v>
      </c>
      <c r="T8" t="s">
        <v>148</v>
      </c>
      <c r="U8" t="s">
        <v>149</v>
      </c>
    </row>
    <row r="9" spans="3:21">
      <c r="P9" s="4">
        <v>45352</v>
      </c>
      <c r="Q9" s="42">
        <v>9.123999150636795</v>
      </c>
      <c r="R9" s="42">
        <v>28.998462502375727</v>
      </c>
      <c r="S9" s="42">
        <v>9.5986264287828664</v>
      </c>
      <c r="T9" s="42">
        <v>28.104392214507467</v>
      </c>
      <c r="U9" s="42">
        <v>24.174519703697143</v>
      </c>
    </row>
    <row r="10" spans="3:21">
      <c r="P10" s="4">
        <v>45444</v>
      </c>
      <c r="Q10" s="42">
        <v>9.7196992860114317</v>
      </c>
      <c r="R10" s="42">
        <v>29.336399224332137</v>
      </c>
      <c r="S10" s="42">
        <v>8.9592767283882129</v>
      </c>
      <c r="T10" s="42">
        <v>29.038726389154085</v>
      </c>
      <c r="U10" s="42">
        <v>22.945898372114129</v>
      </c>
    </row>
    <row r="11" spans="3:21">
      <c r="C11" s="42"/>
      <c r="D11" s="42"/>
      <c r="E11" s="42"/>
      <c r="F11" s="42"/>
      <c r="G11" s="42"/>
      <c r="O11">
        <v>100</v>
      </c>
      <c r="P11" s="4">
        <v>45536</v>
      </c>
      <c r="Q11" s="42">
        <v>9.1564431988693187</v>
      </c>
      <c r="R11" s="42">
        <v>22.920007752761652</v>
      </c>
      <c r="S11" s="42">
        <v>11.919253499328979</v>
      </c>
      <c r="T11" s="42">
        <v>28.92906391122882</v>
      </c>
      <c r="U11" s="42">
        <v>27.075231637811232</v>
      </c>
    </row>
    <row r="12" spans="3:21">
      <c r="C12" s="42"/>
      <c r="D12" s="42"/>
      <c r="E12" s="42"/>
      <c r="F12" s="42"/>
      <c r="G12" s="42"/>
      <c r="P12" s="4">
        <v>45627</v>
      </c>
      <c r="Q12" s="42">
        <v>8.4511799613526897</v>
      </c>
      <c r="R12" s="42">
        <v>26.313066044604522</v>
      </c>
      <c r="S12" s="42">
        <v>10.181178782083306</v>
      </c>
      <c r="T12" s="42">
        <v>28.747122163077314</v>
      </c>
      <c r="U12" s="42">
        <v>26.307453048882167</v>
      </c>
    </row>
    <row r="13" spans="3:21">
      <c r="C13" s="42"/>
      <c r="D13" s="42"/>
      <c r="E13" s="42"/>
      <c r="F13" s="42"/>
      <c r="G13" s="42"/>
      <c r="P13" s="4"/>
      <c r="Q13" s="42"/>
      <c r="R13" s="42"/>
      <c r="S13" s="42"/>
      <c r="T13" s="42"/>
      <c r="U13" s="42"/>
    </row>
    <row r="14" spans="3:21">
      <c r="C14" s="42"/>
      <c r="D14" s="42"/>
      <c r="E14" s="42"/>
      <c r="F14" s="42"/>
      <c r="G14" s="42"/>
    </row>
    <row r="16" spans="3:21" ht="15.75">
      <c r="D16" s="31"/>
      <c r="Q16" s="31" t="s">
        <v>153</v>
      </c>
    </row>
    <row r="21" spans="12:15">
      <c r="L21" s="74" t="s">
        <v>154</v>
      </c>
      <c r="M21" s="74"/>
      <c r="N21" s="74"/>
      <c r="O21" s="74"/>
    </row>
    <row r="22" spans="12:15">
      <c r="L22" s="75" t="s">
        <v>155</v>
      </c>
      <c r="M22" s="76">
        <v>45536</v>
      </c>
      <c r="N22" s="74"/>
      <c r="O22" s="74"/>
    </row>
    <row r="23" spans="12:15">
      <c r="L23" s="74" t="s">
        <v>156</v>
      </c>
      <c r="M23" s="77"/>
      <c r="N23" s="74"/>
      <c r="O23" s="74"/>
    </row>
    <row r="24" spans="12:15">
      <c r="L24" s="74" t="s">
        <v>159</v>
      </c>
      <c r="M24" s="77"/>
      <c r="N24" s="74"/>
      <c r="O24" s="74"/>
    </row>
    <row r="25" spans="12:15">
      <c r="L25" s="78" t="s">
        <v>157</v>
      </c>
      <c r="M25" s="79"/>
      <c r="N25" s="74"/>
      <c r="O25" s="74"/>
    </row>
    <row r="26" spans="12:15">
      <c r="L26" s="74" t="s">
        <v>158</v>
      </c>
      <c r="M26" s="77"/>
      <c r="N26" s="74"/>
      <c r="O26" s="74"/>
    </row>
    <row r="27" spans="12:15">
      <c r="L27" s="80" t="s">
        <v>160</v>
      </c>
      <c r="M27" s="81"/>
      <c r="N27" s="74"/>
      <c r="O27" s="74"/>
    </row>
    <row r="28" spans="12:15">
      <c r="L28" s="74"/>
      <c r="M28" s="74"/>
      <c r="N28" s="74"/>
      <c r="O28" s="74"/>
    </row>
    <row r="29" spans="12:15" ht="15.75">
      <c r="L29" s="82" t="s">
        <v>189</v>
      </c>
      <c r="M29" s="74"/>
      <c r="N29" s="74"/>
      <c r="O29" s="74"/>
    </row>
  </sheetData>
  <sortState xmlns:xlrd2="http://schemas.microsoft.com/office/spreadsheetml/2017/richdata2" columnSort="1" ref="B8:G11">
    <sortCondition descending="1" ref="B11:G11"/>
  </sortState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GS1.A</vt:lpstr>
      <vt:lpstr>GS1.B</vt:lpstr>
      <vt:lpstr>GS.2</vt:lpstr>
      <vt:lpstr>GS.3</vt:lpstr>
      <vt:lpstr>GS4.A</vt:lpstr>
      <vt:lpstr>GS4.B</vt:lpstr>
      <vt:lpstr>GS5</vt:lpstr>
      <vt:lpstr>GS.6</vt:lpstr>
      <vt:lpstr>GS7</vt:lpstr>
      <vt:lpstr>P.Registro</vt:lpstr>
      <vt:lpstr>Cálculos - ignorar</vt:lpstr>
      <vt:lpstr>Ignorar</vt:lpstr>
      <vt:lpstr>GS.2!Área_de_impresión</vt:lpstr>
      <vt:lpstr>GS.3!Área_de_impresión</vt:lpstr>
      <vt:lpstr>GS.6!Área_de_impresión</vt:lpstr>
      <vt:lpstr>GS1.A!Área_de_impresión</vt:lpstr>
      <vt:lpstr>GS1.B!Área_de_impresión</vt:lpstr>
      <vt:lpstr>GS4.A!Área_de_impresión</vt:lpstr>
      <vt:lpstr>GS4.B!Área_de_impresión</vt:lpstr>
      <vt:lpstr>'GS5'!Área_de_impresión</vt:lpstr>
      <vt:lpstr>'GS7'!Área_de_impresión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Sánchez Quinto Camilo Eduardo</cp:lastModifiedBy>
  <dcterms:created xsi:type="dcterms:W3CDTF">2023-04-24T15:49:19Z</dcterms:created>
  <dcterms:modified xsi:type="dcterms:W3CDTF">2025-02-07T19:23:40Z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