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\\SERVGT\defi\REF\2023-I\IMPORTANTE - Publicación\"/>
    </mc:Choice>
  </mc:AlternateContent>
  <xr:revisionPtr revIDLastSave="0" documentId="13_ncr:1_{034ED9D9-532B-4DAE-A656-A9A33EFDD45A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G1.1" sheetId="3" r:id="rId1"/>
    <sheet name="G1.2" sheetId="1" r:id="rId2"/>
    <sheet name="G1.3" sheetId="2" r:id="rId3"/>
  </sheets>
  <definedNames>
    <definedName name="_xlnm.Print_Area" localSheetId="0">'G1.1'!$AL$7:$AT$27</definedName>
    <definedName name="_xlnm.Print_Area" localSheetId="1">'G1.2'!$B$10:$F$30</definedName>
    <definedName name="_xlnm.Print_Area" localSheetId="2">'G1.3'!$G$8:$O$29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D5" i="1" s="1"/>
  <c r="D6" i="1" s="1"/>
  <c r="D7" i="1" s="1"/>
  <c r="D8" i="1" s="1"/>
  <c r="C4" i="1"/>
  <c r="C5" i="1" s="1"/>
  <c r="C6" i="1" s="1"/>
  <c r="C7" i="1" s="1"/>
  <c r="C8" i="1" s="1"/>
  <c r="B4" i="1"/>
  <c r="B5" i="1" s="1"/>
  <c r="B6" i="1" s="1"/>
  <c r="B7" i="1" s="1"/>
  <c r="B8" i="1" s="1"/>
  <c r="G4" i="1"/>
  <c r="G5" i="1" s="1"/>
  <c r="E4" i="1"/>
  <c r="F4" i="1"/>
  <c r="F5" i="1" s="1"/>
  <c r="E8" i="1" l="1"/>
  <c r="E7" i="1"/>
  <c r="E6" i="1"/>
  <c r="E5" i="1"/>
  <c r="G6" i="1"/>
  <c r="G7" i="1" s="1"/>
  <c r="G8" i="1" s="1"/>
  <c r="F6" i="1"/>
  <c r="F7" i="1" s="1"/>
  <c r="F8" i="1" s="1"/>
</calcChain>
</file>

<file path=xl/sharedStrings.xml><?xml version="1.0" encoding="utf-8"?>
<sst xmlns="http://schemas.openxmlformats.org/spreadsheetml/2006/main" count="45" uniqueCount="29">
  <si>
    <t>Abril del 2023</t>
  </si>
  <si>
    <t>Año</t>
  </si>
  <si>
    <t>Fecha</t>
  </si>
  <si>
    <t>VIX</t>
  </si>
  <si>
    <t>VSTOXX</t>
  </si>
  <si>
    <t>Country Group Name</t>
  </si>
  <si>
    <t>Subject Descriptor</t>
  </si>
  <si>
    <t>Units</t>
  </si>
  <si>
    <t>Scale</t>
  </si>
  <si>
    <t>Country/Series-specific Notes</t>
  </si>
  <si>
    <t>Estimates Start After</t>
  </si>
  <si>
    <t>Advanced economies</t>
  </si>
  <si>
    <t>Inflation, end of period consumer prices</t>
  </si>
  <si>
    <t>Percent change</t>
  </si>
  <si>
    <t>n/a</t>
  </si>
  <si>
    <t>Emerging market and developing economies</t>
  </si>
  <si>
    <t>International Monetary Fund, World Economic Outlook Database, April 2023</t>
  </si>
  <si>
    <t>STOXX50E (eje secundario)</t>
  </si>
  <si>
    <t>S&amp;P500 (eje secundario)</t>
  </si>
  <si>
    <t>Octubre del 2022</t>
  </si>
  <si>
    <t>Colombia - octubre 2022</t>
  </si>
  <si>
    <t>América Latina y el Caribe - octubre 2022</t>
  </si>
  <si>
    <t>Economías Avanzadas - octubre 2022</t>
  </si>
  <si>
    <t>Colombia - abril 2023</t>
  </si>
  <si>
    <t>América Latina y el Caribe - abril 2023</t>
  </si>
  <si>
    <t>Economías Avanzadas - abril 2023</t>
  </si>
  <si>
    <t>Gráfico 1.1. Inflación en economías avanzadas y emergentes</t>
  </si>
  <si>
    <t>Gráfico 1.2. Comparación de la perspectiva de PIB real de los WEO de octubre 2022 y abril de 2023</t>
  </si>
  <si>
    <t>Gráfico 1.3. Índices bursátiles y de volatilidad de mercados americanos y europeos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</si>
</sst>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0">
    <xf numFmtId="0" fontId="0" fillId="0" borderId="0" xfId="0"/>
    <xf numFmtId="0" fontId="1" fillId="0" borderId="1" xfId="0" applyFont="1" applyBorder="1"/>
    <xf numFmtId="2" fontId="0" fillId="0" borderId="1" xfId="0" applyNumberFormat="1" applyBorder="1"/>
    <xf numFmtId="0" fontId="1" fillId="0" borderId="0" xfId="0" applyFont="1"/>
    <xf numFmtId="0" fontId="3" fillId="0" borderId="0" xfId="0" applyFont="1"/>
    <xf numFmtId="164" fontId="0" fillId="0" borderId="0" xfId="1" applyNumberFormat="1" applyFont="1"/>
    <xf numFmtId="17" fontId="0" fillId="0" borderId="0" xfId="0" applyNumberFormat="1"/>
    <xf numFmtId="0" fontId="1" fillId="0" borderId="0" xfId="0" applyFont="1" applyBorder="1"/>
    <xf numFmtId="2" fontId="0" fillId="0" borderId="0" xfId="0" applyNumberFormat="1" applyBorder="1"/>
    <xf numFmtId="0" fontId="1" fillId="0" borderId="1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7F7F7F"/>
      <color rgb="FFEAB200"/>
      <color rgb="FF9E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52529944548298E-2"/>
          <c:y val="9.7731228348520327E-2"/>
          <c:w val="0.91588876929952112"/>
          <c:h val="0.72394083094190465"/>
        </c:manualLayout>
      </c:layout>
      <c:lineChart>
        <c:grouping val="standard"/>
        <c:varyColors val="0"/>
        <c:ser>
          <c:idx val="0"/>
          <c:order val="0"/>
          <c:tx>
            <c:v>Economías avanzadas</c:v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Pt>
            <c:idx val="8"/>
            <c:marker>
              <c:symbol val="none"/>
            </c:marker>
            <c:bubble3D val="0"/>
            <c:spPr>
              <a:ln w="28575" cap="rnd">
                <a:solidFill>
                  <a:srgbClr val="9E0000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60FF-4485-850E-0F5E1E4985FF}"/>
              </c:ext>
            </c:extLst>
          </c:dPt>
          <c:dPt>
            <c:idx val="9"/>
            <c:marker>
              <c:symbol val="none"/>
            </c:marker>
            <c:bubble3D val="0"/>
            <c:spPr>
              <a:ln w="28575" cap="rnd">
                <a:solidFill>
                  <a:srgbClr val="9E0000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60FF-4485-850E-0F5E1E4985FF}"/>
              </c:ext>
            </c:extLst>
          </c:dPt>
          <c:dPt>
            <c:idx val="10"/>
            <c:marker>
              <c:symbol val="none"/>
            </c:marker>
            <c:bubble3D val="0"/>
            <c:spPr>
              <a:ln w="28575" cap="rnd">
                <a:solidFill>
                  <a:srgbClr val="9E0000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60FF-4485-850E-0F5E1E4985FF}"/>
              </c:ext>
            </c:extLst>
          </c:dPt>
          <c:dPt>
            <c:idx val="11"/>
            <c:marker>
              <c:symbol val="none"/>
            </c:marker>
            <c:bubble3D val="0"/>
            <c:spPr>
              <a:ln w="28575" cap="rnd">
                <a:solidFill>
                  <a:srgbClr val="9E0000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60FF-4485-850E-0F5E1E4985FF}"/>
              </c:ext>
            </c:extLst>
          </c:dPt>
          <c:dPt>
            <c:idx val="12"/>
            <c:marker>
              <c:symbol val="none"/>
            </c:marker>
            <c:bubble3D val="0"/>
            <c:spPr>
              <a:ln w="28575" cap="rnd">
                <a:solidFill>
                  <a:srgbClr val="9E0000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60FF-4485-850E-0F5E1E4985FF}"/>
              </c:ext>
            </c:extLst>
          </c:dPt>
          <c:dPt>
            <c:idx val="13"/>
            <c:marker>
              <c:symbol val="none"/>
            </c:marker>
            <c:bubble3D val="0"/>
            <c:spPr>
              <a:ln w="28575" cap="rnd">
                <a:solidFill>
                  <a:srgbClr val="9E0000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60FF-4485-850E-0F5E1E4985FF}"/>
              </c:ext>
            </c:extLst>
          </c:dPt>
          <c:cat>
            <c:numRef>
              <c:f>'G1.1'!$AO$1:$BB$1</c:f>
              <c:numCache>
                <c:formatCode>General</c:formatCode>
                <c:ptCount val="1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</c:numCache>
            </c:numRef>
          </c:cat>
          <c:val>
            <c:numRef>
              <c:f>'G1.1'!$AO$2:$BB$2</c:f>
              <c:numCache>
                <c:formatCode>0.0%</c:formatCode>
                <c:ptCount val="14"/>
                <c:pt idx="0">
                  <c:v>5.0499999999999998E-3</c:v>
                </c:pt>
                <c:pt idx="1">
                  <c:v>1.482E-2</c:v>
                </c:pt>
                <c:pt idx="2">
                  <c:v>1.6969999999999999E-2</c:v>
                </c:pt>
                <c:pt idx="3">
                  <c:v>1.6459999999999999E-2</c:v>
                </c:pt>
                <c:pt idx="4">
                  <c:v>1.566E-2</c:v>
                </c:pt>
                <c:pt idx="5">
                  <c:v>5.3900000000000007E-3</c:v>
                </c:pt>
                <c:pt idx="6">
                  <c:v>5.2850000000000001E-2</c:v>
                </c:pt>
                <c:pt idx="7">
                  <c:v>7.2950000000000001E-2</c:v>
                </c:pt>
                <c:pt idx="8">
                  <c:v>3.322E-2</c:v>
                </c:pt>
                <c:pt idx="9">
                  <c:v>2.2709999999999998E-2</c:v>
                </c:pt>
                <c:pt idx="10">
                  <c:v>2.0369999999999999E-2</c:v>
                </c:pt>
                <c:pt idx="11">
                  <c:v>1.9030000000000002E-2</c:v>
                </c:pt>
                <c:pt idx="12">
                  <c:v>1.9790000000000002E-2</c:v>
                </c:pt>
                <c:pt idx="13">
                  <c:v>1.6200000000000003E-2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0FF-4485-850E-0F5E1E4985FF}"/>
            </c:ext>
          </c:extLst>
        </c:ser>
        <c:ser>
          <c:idx val="1"/>
          <c:order val="1"/>
          <c:tx>
            <c:v>Economías emergentes</c:v>
          </c:tx>
          <c:spPr>
            <a:ln w="28575" cap="rnd">
              <a:solidFill>
                <a:srgbClr val="EAB200"/>
              </a:solidFill>
              <a:round/>
            </a:ln>
            <a:effectLst/>
          </c:spPr>
          <c:marker>
            <c:symbol val="none"/>
          </c:marker>
          <c:dPt>
            <c:idx val="8"/>
            <c:marker>
              <c:symbol val="none"/>
            </c:marker>
            <c:bubble3D val="0"/>
            <c:spPr>
              <a:ln w="28575" cap="rnd">
                <a:solidFill>
                  <a:srgbClr val="EAB200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0FF-4485-850E-0F5E1E4985FF}"/>
              </c:ext>
            </c:extLst>
          </c:dPt>
          <c:dPt>
            <c:idx val="9"/>
            <c:marker>
              <c:symbol val="none"/>
            </c:marker>
            <c:bubble3D val="0"/>
            <c:spPr>
              <a:ln w="28575" cap="rnd">
                <a:solidFill>
                  <a:srgbClr val="EAB200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0FF-4485-850E-0F5E1E4985FF}"/>
              </c:ext>
            </c:extLst>
          </c:dPt>
          <c:dPt>
            <c:idx val="10"/>
            <c:marker>
              <c:symbol val="none"/>
            </c:marker>
            <c:bubble3D val="0"/>
            <c:spPr>
              <a:ln w="28575" cap="rnd">
                <a:solidFill>
                  <a:srgbClr val="EAB200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0FF-4485-850E-0F5E1E4985FF}"/>
              </c:ext>
            </c:extLst>
          </c:dPt>
          <c:dPt>
            <c:idx val="11"/>
            <c:marker>
              <c:symbol val="none"/>
            </c:marker>
            <c:bubble3D val="0"/>
            <c:spPr>
              <a:ln w="28575" cap="rnd">
                <a:solidFill>
                  <a:srgbClr val="EAB200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0FF-4485-850E-0F5E1E4985FF}"/>
              </c:ext>
            </c:extLst>
          </c:dPt>
          <c:dPt>
            <c:idx val="12"/>
            <c:marker>
              <c:symbol val="none"/>
            </c:marker>
            <c:bubble3D val="0"/>
            <c:spPr>
              <a:ln w="28575" cap="rnd">
                <a:solidFill>
                  <a:srgbClr val="EAB200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0FF-4485-850E-0F5E1E4985FF}"/>
              </c:ext>
            </c:extLst>
          </c:dPt>
          <c:dPt>
            <c:idx val="13"/>
            <c:marker>
              <c:symbol val="none"/>
            </c:marker>
            <c:bubble3D val="0"/>
            <c:spPr>
              <a:ln w="28575" cap="rnd">
                <a:solidFill>
                  <a:srgbClr val="EAB200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0FF-4485-850E-0F5E1E4985FF}"/>
              </c:ext>
            </c:extLst>
          </c:dPt>
          <c:cat>
            <c:numRef>
              <c:f>'G1.1'!$AO$1:$BB$1</c:f>
              <c:numCache>
                <c:formatCode>General</c:formatCode>
                <c:ptCount val="1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</c:numCache>
            </c:numRef>
          </c:cat>
          <c:val>
            <c:numRef>
              <c:f>'G1.1'!$AO$3:$BB$3</c:f>
              <c:numCache>
                <c:formatCode>0.0%</c:formatCode>
                <c:ptCount val="14"/>
                <c:pt idx="0">
                  <c:v>4.7660000000000001E-2</c:v>
                </c:pt>
                <c:pt idx="1">
                  <c:v>4.2790000000000002E-2</c:v>
                </c:pt>
                <c:pt idx="2">
                  <c:v>4.5999999999999999E-2</c:v>
                </c:pt>
                <c:pt idx="3">
                  <c:v>5.0560000000000001E-2</c:v>
                </c:pt>
                <c:pt idx="4">
                  <c:v>5.6100000000000004E-2</c:v>
                </c:pt>
                <c:pt idx="5">
                  <c:v>4.6730000000000001E-2</c:v>
                </c:pt>
                <c:pt idx="6">
                  <c:v>7.109E-2</c:v>
                </c:pt>
                <c:pt idx="7">
                  <c:v>0.10102</c:v>
                </c:pt>
                <c:pt idx="8">
                  <c:v>8.1460000000000005E-2</c:v>
                </c:pt>
                <c:pt idx="9">
                  <c:v>5.3929999999999999E-2</c:v>
                </c:pt>
                <c:pt idx="10">
                  <c:v>4.6039999999999998E-2</c:v>
                </c:pt>
                <c:pt idx="11">
                  <c:v>4.657E-2</c:v>
                </c:pt>
                <c:pt idx="12">
                  <c:v>4.5110000000000004E-2</c:v>
                </c:pt>
                <c:pt idx="13">
                  <c:v>4.3840000000000004E-2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60FF-4485-850E-0F5E1E4985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2322767"/>
        <c:axId val="1402326095"/>
      </c:lineChart>
      <c:catAx>
        <c:axId val="14023227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n-US"/>
          </a:p>
        </c:txPr>
        <c:crossAx val="1402326095"/>
        <c:crosses val="autoZero"/>
        <c:auto val="1"/>
        <c:lblAlgn val="ctr"/>
        <c:lblOffset val="100"/>
        <c:noMultiLvlLbl val="0"/>
      </c:catAx>
      <c:valAx>
        <c:axId val="1402326095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r>
                  <a:rPr lang="es-CO" b="1"/>
                  <a:t>Porcentaje</a:t>
                </a:r>
              </a:p>
            </c:rich>
          </c:tx>
          <c:layout>
            <c:manualLayout>
              <c:xMode val="edge"/>
              <c:yMode val="edge"/>
              <c:x val="1.2789768185451638E-2"/>
              <c:y val="2.604026042898843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Trebuchet MS" panose="020B0603020202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n-US"/>
          </a:p>
        </c:txPr>
        <c:crossAx val="1402322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rebuchet MS" panose="020B0603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52529944548298E-2"/>
          <c:y val="9.7731228348520327E-2"/>
          <c:w val="0.91588876929952112"/>
          <c:h val="0.65413292269367673"/>
        </c:manualLayout>
      </c:layout>
      <c:lineChart>
        <c:grouping val="standard"/>
        <c:varyColors val="0"/>
        <c:ser>
          <c:idx val="0"/>
          <c:order val="0"/>
          <c:tx>
            <c:strRef>
              <c:f>'G1.2'!$B$2</c:f>
              <c:strCache>
                <c:ptCount val="1"/>
                <c:pt idx="0">
                  <c:v>Colombia - octubre 2022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cat>
            <c:numRef>
              <c:f>'G1.2'!$A$3:$A$8</c:f>
              <c:numCache>
                <c:formatCode>General</c:formatCode>
                <c:ptCount val="6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</c:numCache>
            </c:numRef>
          </c:cat>
          <c:val>
            <c:numRef>
              <c:f>'G1.2'!$B$3:$B$8</c:f>
              <c:numCache>
                <c:formatCode>0.00</c:formatCode>
                <c:ptCount val="6"/>
                <c:pt idx="0">
                  <c:v>100</c:v>
                </c:pt>
                <c:pt idx="1">
                  <c:v>102.176</c:v>
                </c:pt>
                <c:pt idx="2">
                  <c:v>105.02466688</c:v>
                </c:pt>
                <c:pt idx="3">
                  <c:v>108.416963620224</c:v>
                </c:pt>
                <c:pt idx="4">
                  <c:v>112.04351105332049</c:v>
                </c:pt>
                <c:pt idx="5">
                  <c:v>115.79136649805406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311-4458-8F7B-8BA78AE0BBF1}"/>
            </c:ext>
          </c:extLst>
        </c:ser>
        <c:ser>
          <c:idx val="4"/>
          <c:order val="1"/>
          <c:tx>
            <c:strRef>
              <c:f>'G1.2'!$E$2</c:f>
              <c:strCache>
                <c:ptCount val="1"/>
                <c:pt idx="0">
                  <c:v>Colombia - abril 2023</c:v>
                </c:pt>
              </c:strCache>
            </c:strRef>
          </c:tx>
          <c:spPr>
            <a:ln w="28575" cap="rnd">
              <a:solidFill>
                <a:srgbClr val="9E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'G1.2'!$A$3:$A$8</c:f>
              <c:numCache>
                <c:formatCode>General</c:formatCode>
                <c:ptCount val="6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</c:numCache>
            </c:numRef>
          </c:cat>
          <c:val>
            <c:numRef>
              <c:f>'G1.2'!$E$3:$E$8</c:f>
              <c:numCache>
                <c:formatCode>0.00</c:formatCode>
                <c:ptCount val="6"/>
                <c:pt idx="0">
                  <c:v>100</c:v>
                </c:pt>
                <c:pt idx="1">
                  <c:v>100.96099999999998</c:v>
                </c:pt>
                <c:pt idx="2">
                  <c:v>102.90348963999998</c:v>
                </c:pt>
                <c:pt idx="3">
                  <c:v>105.91856188645198</c:v>
                </c:pt>
                <c:pt idx="4">
                  <c:v>109.4615377815538</c:v>
                </c:pt>
                <c:pt idx="5">
                  <c:v>113.12302622034677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311-4458-8F7B-8BA78AE0BBF1}"/>
            </c:ext>
          </c:extLst>
        </c:ser>
        <c:ser>
          <c:idx val="3"/>
          <c:order val="2"/>
          <c:tx>
            <c:strRef>
              <c:f>'G1.2'!$C$2</c:f>
              <c:strCache>
                <c:ptCount val="1"/>
                <c:pt idx="0">
                  <c:v>América Latina y el Caribe - octubre 2022</c:v>
                </c:pt>
              </c:strCache>
            </c:strRef>
          </c:tx>
          <c:spPr>
            <a:ln w="28575" cap="rnd">
              <a:solidFill>
                <a:srgbClr val="EAB2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'G1.2'!$A$3:$A$8</c:f>
              <c:numCache>
                <c:formatCode>General</c:formatCode>
                <c:ptCount val="6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</c:numCache>
            </c:numRef>
          </c:cat>
          <c:val>
            <c:numRef>
              <c:f>'G1.2'!$C$3:$C$8</c:f>
              <c:numCache>
                <c:formatCode>0.00</c:formatCode>
                <c:ptCount val="6"/>
                <c:pt idx="0">
                  <c:v>100</c:v>
                </c:pt>
                <c:pt idx="1">
                  <c:v>101.742</c:v>
                </c:pt>
                <c:pt idx="2">
                  <c:v>104.14005894000002</c:v>
                </c:pt>
                <c:pt idx="3">
                  <c:v>106.79146484061242</c:v>
                </c:pt>
                <c:pt idx="4">
                  <c:v>109.4890172424863</c:v>
                </c:pt>
                <c:pt idx="5">
                  <c:v>112.1134689857887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311-4458-8F7B-8BA78AE0BBF1}"/>
            </c:ext>
          </c:extLst>
        </c:ser>
        <c:ser>
          <c:idx val="2"/>
          <c:order val="3"/>
          <c:tx>
            <c:strRef>
              <c:f>'G1.2'!$F$2</c:f>
              <c:strCache>
                <c:ptCount val="1"/>
                <c:pt idx="0">
                  <c:v>América Latina y el Caribe - abril 2023</c:v>
                </c:pt>
              </c:strCache>
            </c:strRef>
          </c:tx>
          <c:spPr>
            <a:ln w="28575" cap="rnd">
              <a:solidFill>
                <a:srgbClr val="EAB20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'G1.2'!$A$3:$A$8</c:f>
              <c:numCache>
                <c:formatCode>General</c:formatCode>
                <c:ptCount val="6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</c:numCache>
            </c:numRef>
          </c:cat>
          <c:val>
            <c:numRef>
              <c:f>'G1.2'!$F$3:$F$8</c:f>
              <c:numCache>
                <c:formatCode>0.00</c:formatCode>
                <c:ptCount val="6"/>
                <c:pt idx="0">
                  <c:v>100</c:v>
                </c:pt>
                <c:pt idx="1">
                  <c:v>101.59</c:v>
                </c:pt>
                <c:pt idx="2">
                  <c:v>103.205281</c:v>
                </c:pt>
                <c:pt idx="3">
                  <c:v>104.84624496790001</c:v>
                </c:pt>
                <c:pt idx="4">
                  <c:v>106.51330026288962</c:v>
                </c:pt>
                <c:pt idx="5">
                  <c:v>108.20686173706956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311-4458-8F7B-8BA78AE0BBF1}"/>
            </c:ext>
          </c:extLst>
        </c:ser>
        <c:ser>
          <c:idx val="1"/>
          <c:order val="4"/>
          <c:tx>
            <c:strRef>
              <c:f>'G1.2'!$D$2</c:f>
              <c:strCache>
                <c:ptCount val="1"/>
                <c:pt idx="0">
                  <c:v>Economías Avanzadas - octubre 2022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cat>
            <c:numRef>
              <c:f>'G1.2'!$A$3:$A$8</c:f>
              <c:numCache>
                <c:formatCode>General</c:formatCode>
                <c:ptCount val="6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</c:numCache>
            </c:numRef>
          </c:cat>
          <c:val>
            <c:numRef>
              <c:f>'G1.2'!$D$3:$D$8</c:f>
              <c:numCache>
                <c:formatCode>0.00</c:formatCode>
                <c:ptCount val="6"/>
                <c:pt idx="0">
                  <c:v>100</c:v>
                </c:pt>
                <c:pt idx="1">
                  <c:v>101.10699999999999</c:v>
                </c:pt>
                <c:pt idx="2">
                  <c:v>102.71965664999998</c:v>
                </c:pt>
                <c:pt idx="3">
                  <c:v>104.66003096411848</c:v>
                </c:pt>
                <c:pt idx="4">
                  <c:v>106.61089394128965</c:v>
                </c:pt>
                <c:pt idx="5">
                  <c:v>108.37423812707857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311-4458-8F7B-8BA78AE0BBF1}"/>
            </c:ext>
          </c:extLst>
        </c:ser>
        <c:ser>
          <c:idx val="5"/>
          <c:order val="5"/>
          <c:tx>
            <c:strRef>
              <c:f>'G1.2'!$G$2</c:f>
              <c:strCache>
                <c:ptCount val="1"/>
                <c:pt idx="0">
                  <c:v>Economías Avanzadas - abril 2023</c:v>
                </c:pt>
              </c:strCache>
            </c:strRef>
          </c:tx>
          <c:spPr>
            <a:ln w="28575" cap="rnd">
              <a:solidFill>
                <a:srgbClr val="7F7F7F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'G1.2'!$A$3:$A$8</c:f>
              <c:numCache>
                <c:formatCode>General</c:formatCode>
                <c:ptCount val="6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</c:numCache>
            </c:numRef>
          </c:cat>
          <c:val>
            <c:numRef>
              <c:f>'G1.2'!$G$3:$G$8</c:f>
              <c:numCache>
                <c:formatCode>0.00</c:formatCode>
                <c:ptCount val="6"/>
                <c:pt idx="0">
                  <c:v>100</c:v>
                </c:pt>
                <c:pt idx="1">
                  <c:v>101.25999999999999</c:v>
                </c:pt>
                <c:pt idx="2">
                  <c:v>102.53587599999999</c:v>
                </c:pt>
                <c:pt idx="3">
                  <c:v>103.82782803759999</c:v>
                </c:pt>
                <c:pt idx="4">
                  <c:v>105.13605867087374</c:v>
                </c:pt>
                <c:pt idx="5">
                  <c:v>106.46077301012674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311-4458-8F7B-8BA78AE0B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2322767"/>
        <c:axId val="1402326095"/>
      </c:lineChart>
      <c:catAx>
        <c:axId val="14023227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n-US"/>
          </a:p>
        </c:txPr>
        <c:crossAx val="1402326095"/>
        <c:crosses val="autoZero"/>
        <c:auto val="1"/>
        <c:lblAlgn val="ctr"/>
        <c:lblOffset val="100"/>
        <c:noMultiLvlLbl val="0"/>
      </c:catAx>
      <c:valAx>
        <c:axId val="1402326095"/>
        <c:scaling>
          <c:orientation val="minMax"/>
          <c:min val="95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r>
                  <a:rPr lang="es-CO" b="1"/>
                  <a:t>2022=100</a:t>
                </a:r>
              </a:p>
            </c:rich>
          </c:tx>
          <c:layout>
            <c:manualLayout>
              <c:xMode val="edge"/>
              <c:yMode val="edge"/>
              <c:x val="1.2789768185451638E-2"/>
              <c:y val="2.6040260428988434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n-US"/>
          </a:p>
        </c:txPr>
        <c:crossAx val="1402322767"/>
        <c:crosses val="autoZero"/>
        <c:crossBetween val="between"/>
      </c:valAx>
      <c:spPr>
        <a:noFill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rebuchet MS" panose="020B0603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5764885576593902E-2"/>
          <c:y val="0.159369567855113"/>
          <c:w val="0.91588876929952112"/>
          <c:h val="0.61688475072002857"/>
        </c:manualLayout>
      </c:layout>
      <c:lineChart>
        <c:grouping val="standard"/>
        <c:varyColors val="0"/>
        <c:ser>
          <c:idx val="2"/>
          <c:order val="2"/>
          <c:tx>
            <c:strRef>
              <c:f>'G1.3'!$D$1</c:f>
              <c:strCache>
                <c:ptCount val="1"/>
                <c:pt idx="0">
                  <c:v>VIX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cat>
            <c:numRef>
              <c:f>'G1.3'!$A$2:$A$77</c:f>
              <c:numCache>
                <c:formatCode>mmm\-yy</c:formatCode>
                <c:ptCount val="76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44943</c:v>
                </c:pt>
                <c:pt idx="10">
                  <c:v>44944</c:v>
                </c:pt>
                <c:pt idx="11">
                  <c:v>44945</c:v>
                </c:pt>
                <c:pt idx="12">
                  <c:v>44946</c:v>
                </c:pt>
                <c:pt idx="13">
                  <c:v>44949</c:v>
                </c:pt>
                <c:pt idx="14">
                  <c:v>44950</c:v>
                </c:pt>
                <c:pt idx="15">
                  <c:v>44951</c:v>
                </c:pt>
                <c:pt idx="16">
                  <c:v>44952</c:v>
                </c:pt>
                <c:pt idx="17">
                  <c:v>44953</c:v>
                </c:pt>
                <c:pt idx="18">
                  <c:v>44956</c:v>
                </c:pt>
                <c:pt idx="19">
                  <c:v>44957</c:v>
                </c:pt>
                <c:pt idx="20">
                  <c:v>44958</c:v>
                </c:pt>
                <c:pt idx="21">
                  <c:v>44959</c:v>
                </c:pt>
                <c:pt idx="22">
                  <c:v>44960</c:v>
                </c:pt>
                <c:pt idx="23">
                  <c:v>44963</c:v>
                </c:pt>
                <c:pt idx="24">
                  <c:v>44964</c:v>
                </c:pt>
                <c:pt idx="25">
                  <c:v>44965</c:v>
                </c:pt>
                <c:pt idx="26">
                  <c:v>44966</c:v>
                </c:pt>
                <c:pt idx="27">
                  <c:v>44967</c:v>
                </c:pt>
                <c:pt idx="28">
                  <c:v>44970</c:v>
                </c:pt>
                <c:pt idx="29">
                  <c:v>44971</c:v>
                </c:pt>
                <c:pt idx="30">
                  <c:v>44972</c:v>
                </c:pt>
                <c:pt idx="31">
                  <c:v>44973</c:v>
                </c:pt>
                <c:pt idx="32">
                  <c:v>44974</c:v>
                </c:pt>
                <c:pt idx="33">
                  <c:v>44978</c:v>
                </c:pt>
                <c:pt idx="34">
                  <c:v>44979</c:v>
                </c:pt>
                <c:pt idx="35">
                  <c:v>44980</c:v>
                </c:pt>
                <c:pt idx="36">
                  <c:v>44981</c:v>
                </c:pt>
                <c:pt idx="37">
                  <c:v>44984</c:v>
                </c:pt>
                <c:pt idx="38">
                  <c:v>44985</c:v>
                </c:pt>
                <c:pt idx="39">
                  <c:v>44986</c:v>
                </c:pt>
                <c:pt idx="40">
                  <c:v>44987</c:v>
                </c:pt>
                <c:pt idx="41">
                  <c:v>44988</c:v>
                </c:pt>
                <c:pt idx="42">
                  <c:v>44991</c:v>
                </c:pt>
                <c:pt idx="43">
                  <c:v>44992</c:v>
                </c:pt>
                <c:pt idx="44">
                  <c:v>44993</c:v>
                </c:pt>
                <c:pt idx="45">
                  <c:v>44994</c:v>
                </c:pt>
                <c:pt idx="46">
                  <c:v>44995</c:v>
                </c:pt>
                <c:pt idx="47">
                  <c:v>44998</c:v>
                </c:pt>
                <c:pt idx="48">
                  <c:v>44999</c:v>
                </c:pt>
                <c:pt idx="49">
                  <c:v>45000</c:v>
                </c:pt>
                <c:pt idx="50">
                  <c:v>45001</c:v>
                </c:pt>
                <c:pt idx="51">
                  <c:v>45002</c:v>
                </c:pt>
                <c:pt idx="52">
                  <c:v>45005</c:v>
                </c:pt>
                <c:pt idx="53">
                  <c:v>45006</c:v>
                </c:pt>
                <c:pt idx="54">
                  <c:v>45007</c:v>
                </c:pt>
                <c:pt idx="55">
                  <c:v>45008</c:v>
                </c:pt>
                <c:pt idx="56">
                  <c:v>45009</c:v>
                </c:pt>
                <c:pt idx="57">
                  <c:v>45012</c:v>
                </c:pt>
                <c:pt idx="58">
                  <c:v>45013</c:v>
                </c:pt>
                <c:pt idx="59">
                  <c:v>45014</c:v>
                </c:pt>
                <c:pt idx="60">
                  <c:v>45015</c:v>
                </c:pt>
                <c:pt idx="61">
                  <c:v>45016</c:v>
                </c:pt>
                <c:pt idx="62">
                  <c:v>45019</c:v>
                </c:pt>
                <c:pt idx="63">
                  <c:v>45020</c:v>
                </c:pt>
                <c:pt idx="64">
                  <c:v>45021</c:v>
                </c:pt>
                <c:pt idx="65">
                  <c:v>45022</c:v>
                </c:pt>
                <c:pt idx="66">
                  <c:v>45026</c:v>
                </c:pt>
                <c:pt idx="67">
                  <c:v>45027</c:v>
                </c:pt>
                <c:pt idx="68">
                  <c:v>45028</c:v>
                </c:pt>
                <c:pt idx="69">
                  <c:v>45029</c:v>
                </c:pt>
                <c:pt idx="70">
                  <c:v>45030</c:v>
                </c:pt>
                <c:pt idx="71">
                  <c:v>45033</c:v>
                </c:pt>
                <c:pt idx="72">
                  <c:v>45034</c:v>
                </c:pt>
                <c:pt idx="73">
                  <c:v>45035</c:v>
                </c:pt>
                <c:pt idx="74">
                  <c:v>45036</c:v>
                </c:pt>
                <c:pt idx="75">
                  <c:v>45037</c:v>
                </c:pt>
              </c:numCache>
            </c:numRef>
          </c:cat>
          <c:val>
            <c:numRef>
              <c:f>'G1.3'!$D$2:$D$77</c:f>
              <c:numCache>
                <c:formatCode>General</c:formatCode>
                <c:ptCount val="76"/>
                <c:pt idx="0">
                  <c:v>100</c:v>
                </c:pt>
                <c:pt idx="1">
                  <c:v>96.113537117903945</c:v>
                </c:pt>
                <c:pt idx="2">
                  <c:v>98.078598253275118</c:v>
                </c:pt>
                <c:pt idx="3">
                  <c:v>92.270737991266387</c:v>
                </c:pt>
                <c:pt idx="4">
                  <c:v>95.938860262008745</c:v>
                </c:pt>
                <c:pt idx="5">
                  <c:v>89.86899563318778</c:v>
                </c:pt>
                <c:pt idx="6">
                  <c:v>92.096069868995627</c:v>
                </c:pt>
                <c:pt idx="7">
                  <c:v>82.227074235807862</c:v>
                </c:pt>
                <c:pt idx="8">
                  <c:v>80.131004366812249</c:v>
                </c:pt>
                <c:pt idx="9">
                  <c:v>84.541489082969434</c:v>
                </c:pt>
                <c:pt idx="10">
                  <c:v>88.820960698689959</c:v>
                </c:pt>
                <c:pt idx="11">
                  <c:v>89.606986899563324</c:v>
                </c:pt>
                <c:pt idx="12">
                  <c:v>86.681222707423586</c:v>
                </c:pt>
                <c:pt idx="13">
                  <c:v>86.506545851528386</c:v>
                </c:pt>
                <c:pt idx="14">
                  <c:v>83.842799126637559</c:v>
                </c:pt>
                <c:pt idx="15">
                  <c:v>83.318777292576414</c:v>
                </c:pt>
                <c:pt idx="16">
                  <c:v>81.790393013100442</c:v>
                </c:pt>
                <c:pt idx="17">
                  <c:v>80.829694323144125</c:v>
                </c:pt>
                <c:pt idx="18">
                  <c:v>87.074240174672497</c:v>
                </c:pt>
                <c:pt idx="19">
                  <c:v>84.716157205240165</c:v>
                </c:pt>
                <c:pt idx="20">
                  <c:v>78.034938864628828</c:v>
                </c:pt>
                <c:pt idx="21">
                  <c:v>81.790393013100442</c:v>
                </c:pt>
                <c:pt idx="22">
                  <c:v>80.043668122270745</c:v>
                </c:pt>
                <c:pt idx="23">
                  <c:v>84.847161572052414</c:v>
                </c:pt>
                <c:pt idx="24">
                  <c:v>81.484716157205256</c:v>
                </c:pt>
                <c:pt idx="25">
                  <c:v>85.720519650655035</c:v>
                </c:pt>
                <c:pt idx="26">
                  <c:v>90.4366768558952</c:v>
                </c:pt>
                <c:pt idx="27">
                  <c:v>89.650659388646289</c:v>
                </c:pt>
                <c:pt idx="28">
                  <c:v>88.820960698689959</c:v>
                </c:pt>
                <c:pt idx="29">
                  <c:v>82.576419213973807</c:v>
                </c:pt>
                <c:pt idx="30">
                  <c:v>79.606986899563324</c:v>
                </c:pt>
                <c:pt idx="31">
                  <c:v>88.078602620087352</c:v>
                </c:pt>
                <c:pt idx="32">
                  <c:v>87.423580786026207</c:v>
                </c:pt>
                <c:pt idx="33">
                  <c:v>99.869</c:v>
                </c:pt>
                <c:pt idx="34">
                  <c:v>97.336248908296952</c:v>
                </c:pt>
                <c:pt idx="35">
                  <c:v>92.314406113537117</c:v>
                </c:pt>
                <c:pt idx="36">
                  <c:v>94.628820960698704</c:v>
                </c:pt>
                <c:pt idx="37">
                  <c:v>91.484720524017476</c:v>
                </c:pt>
                <c:pt idx="38">
                  <c:v>90.39301746724891</c:v>
                </c:pt>
                <c:pt idx="39">
                  <c:v>89.86899563318778</c:v>
                </c:pt>
                <c:pt idx="40">
                  <c:v>85.54585152838429</c:v>
                </c:pt>
                <c:pt idx="41">
                  <c:v>80.742358078602621</c:v>
                </c:pt>
                <c:pt idx="42">
                  <c:v>81.266379912663766</c:v>
                </c:pt>
                <c:pt idx="43">
                  <c:v>85.54585152838429</c:v>
                </c:pt>
                <c:pt idx="44">
                  <c:v>83.449786026200883</c:v>
                </c:pt>
                <c:pt idx="45">
                  <c:v>98.733628820960703</c:v>
                </c:pt>
                <c:pt idx="46">
                  <c:v>108.29693886462883</c:v>
                </c:pt>
                <c:pt idx="47">
                  <c:v>115.80786026200873</c:v>
                </c:pt>
                <c:pt idx="48">
                  <c:v>103.62445414847163</c:v>
                </c:pt>
                <c:pt idx="49">
                  <c:v>114.1484672489083</c:v>
                </c:pt>
                <c:pt idx="50">
                  <c:v>100.39301310043669</c:v>
                </c:pt>
                <c:pt idx="51">
                  <c:v>111.39737991266377</c:v>
                </c:pt>
                <c:pt idx="52">
                  <c:v>105.4585152838428</c:v>
                </c:pt>
                <c:pt idx="53">
                  <c:v>93.362441048034952</c:v>
                </c:pt>
                <c:pt idx="54">
                  <c:v>97.205240174672497</c:v>
                </c:pt>
                <c:pt idx="55">
                  <c:v>98.733628820960703</c:v>
                </c:pt>
                <c:pt idx="56">
                  <c:v>94.93449781659389</c:v>
                </c:pt>
                <c:pt idx="57">
                  <c:v>89.956331877729269</c:v>
                </c:pt>
                <c:pt idx="58">
                  <c:v>87.205235807860277</c:v>
                </c:pt>
                <c:pt idx="59">
                  <c:v>83.493454148471614</c:v>
                </c:pt>
                <c:pt idx="60">
                  <c:v>83.056768558951973</c:v>
                </c:pt>
                <c:pt idx="61">
                  <c:v>81.659393013100441</c:v>
                </c:pt>
                <c:pt idx="62">
                  <c:v>81.004362445414841</c:v>
                </c:pt>
                <c:pt idx="63">
                  <c:v>82.969432314410483</c:v>
                </c:pt>
                <c:pt idx="64">
                  <c:v>83.318777292576414</c:v>
                </c:pt>
                <c:pt idx="65">
                  <c:v>80.349344978165931</c:v>
                </c:pt>
                <c:pt idx="66">
                  <c:v>82.838423580786042</c:v>
                </c:pt>
                <c:pt idx="67">
                  <c:v>83.406113537117918</c:v>
                </c:pt>
                <c:pt idx="68">
                  <c:v>83.362445414847159</c:v>
                </c:pt>
                <c:pt idx="69">
                  <c:v>77.729253275109173</c:v>
                </c:pt>
                <c:pt idx="70">
                  <c:v>74.541484716157214</c:v>
                </c:pt>
                <c:pt idx="71">
                  <c:v>74.017471615720538</c:v>
                </c:pt>
                <c:pt idx="72">
                  <c:v>73.493449781659379</c:v>
                </c:pt>
                <c:pt idx="73">
                  <c:v>71.877724890829697</c:v>
                </c:pt>
                <c:pt idx="74">
                  <c:v>74.978165938864635</c:v>
                </c:pt>
                <c:pt idx="75">
                  <c:v>73.231441048034938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AD2-40E4-864C-37CEE92C2526}"/>
            </c:ext>
          </c:extLst>
        </c:ser>
        <c:ser>
          <c:idx val="3"/>
          <c:order val="3"/>
          <c:tx>
            <c:strRef>
              <c:f>'G1.3'!$E$1</c:f>
              <c:strCache>
                <c:ptCount val="1"/>
                <c:pt idx="0">
                  <c:v>VSTOXX</c:v>
                </c:pt>
              </c:strCache>
            </c:strRef>
          </c:tx>
          <c:spPr>
            <a:ln w="28575" cap="rnd">
              <a:solidFill>
                <a:srgbClr val="E46C0A"/>
              </a:solidFill>
              <a:round/>
            </a:ln>
            <a:effectLst/>
          </c:spPr>
          <c:marker>
            <c:symbol val="none"/>
          </c:marker>
          <c:cat>
            <c:numRef>
              <c:f>'G1.3'!$A$2:$A$77</c:f>
              <c:numCache>
                <c:formatCode>mmm\-yy</c:formatCode>
                <c:ptCount val="76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44943</c:v>
                </c:pt>
                <c:pt idx="10">
                  <c:v>44944</c:v>
                </c:pt>
                <c:pt idx="11">
                  <c:v>44945</c:v>
                </c:pt>
                <c:pt idx="12">
                  <c:v>44946</c:v>
                </c:pt>
                <c:pt idx="13">
                  <c:v>44949</c:v>
                </c:pt>
                <c:pt idx="14">
                  <c:v>44950</c:v>
                </c:pt>
                <c:pt idx="15">
                  <c:v>44951</c:v>
                </c:pt>
                <c:pt idx="16">
                  <c:v>44952</c:v>
                </c:pt>
                <c:pt idx="17">
                  <c:v>44953</c:v>
                </c:pt>
                <c:pt idx="18">
                  <c:v>44956</c:v>
                </c:pt>
                <c:pt idx="19">
                  <c:v>44957</c:v>
                </c:pt>
                <c:pt idx="20">
                  <c:v>44958</c:v>
                </c:pt>
                <c:pt idx="21">
                  <c:v>44959</c:v>
                </c:pt>
                <c:pt idx="22">
                  <c:v>44960</c:v>
                </c:pt>
                <c:pt idx="23">
                  <c:v>44963</c:v>
                </c:pt>
                <c:pt idx="24">
                  <c:v>44964</c:v>
                </c:pt>
                <c:pt idx="25">
                  <c:v>44965</c:v>
                </c:pt>
                <c:pt idx="26">
                  <c:v>44966</c:v>
                </c:pt>
                <c:pt idx="27">
                  <c:v>44967</c:v>
                </c:pt>
                <c:pt idx="28">
                  <c:v>44970</c:v>
                </c:pt>
                <c:pt idx="29">
                  <c:v>44971</c:v>
                </c:pt>
                <c:pt idx="30">
                  <c:v>44972</c:v>
                </c:pt>
                <c:pt idx="31">
                  <c:v>44973</c:v>
                </c:pt>
                <c:pt idx="32">
                  <c:v>44974</c:v>
                </c:pt>
                <c:pt idx="33">
                  <c:v>44978</c:v>
                </c:pt>
                <c:pt idx="34">
                  <c:v>44979</c:v>
                </c:pt>
                <c:pt idx="35">
                  <c:v>44980</c:v>
                </c:pt>
                <c:pt idx="36">
                  <c:v>44981</c:v>
                </c:pt>
                <c:pt idx="37">
                  <c:v>44984</c:v>
                </c:pt>
                <c:pt idx="38">
                  <c:v>44985</c:v>
                </c:pt>
                <c:pt idx="39">
                  <c:v>44986</c:v>
                </c:pt>
                <c:pt idx="40">
                  <c:v>44987</c:v>
                </c:pt>
                <c:pt idx="41">
                  <c:v>44988</c:v>
                </c:pt>
                <c:pt idx="42">
                  <c:v>44991</c:v>
                </c:pt>
                <c:pt idx="43">
                  <c:v>44992</c:v>
                </c:pt>
                <c:pt idx="44">
                  <c:v>44993</c:v>
                </c:pt>
                <c:pt idx="45">
                  <c:v>44994</c:v>
                </c:pt>
                <c:pt idx="46">
                  <c:v>44995</c:v>
                </c:pt>
                <c:pt idx="47">
                  <c:v>44998</c:v>
                </c:pt>
                <c:pt idx="48">
                  <c:v>44999</c:v>
                </c:pt>
                <c:pt idx="49">
                  <c:v>45000</c:v>
                </c:pt>
                <c:pt idx="50">
                  <c:v>45001</c:v>
                </c:pt>
                <c:pt idx="51">
                  <c:v>45002</c:v>
                </c:pt>
                <c:pt idx="52">
                  <c:v>45005</c:v>
                </c:pt>
                <c:pt idx="53">
                  <c:v>45006</c:v>
                </c:pt>
                <c:pt idx="54">
                  <c:v>45007</c:v>
                </c:pt>
                <c:pt idx="55">
                  <c:v>45008</c:v>
                </c:pt>
                <c:pt idx="56">
                  <c:v>45009</c:v>
                </c:pt>
                <c:pt idx="57">
                  <c:v>45012</c:v>
                </c:pt>
                <c:pt idx="58">
                  <c:v>45013</c:v>
                </c:pt>
                <c:pt idx="59">
                  <c:v>45014</c:v>
                </c:pt>
                <c:pt idx="60">
                  <c:v>45015</c:v>
                </c:pt>
                <c:pt idx="61">
                  <c:v>45016</c:v>
                </c:pt>
                <c:pt idx="62">
                  <c:v>45019</c:v>
                </c:pt>
                <c:pt idx="63">
                  <c:v>45020</c:v>
                </c:pt>
                <c:pt idx="64">
                  <c:v>45021</c:v>
                </c:pt>
                <c:pt idx="65">
                  <c:v>45022</c:v>
                </c:pt>
                <c:pt idx="66">
                  <c:v>45026</c:v>
                </c:pt>
                <c:pt idx="67">
                  <c:v>45027</c:v>
                </c:pt>
                <c:pt idx="68">
                  <c:v>45028</c:v>
                </c:pt>
                <c:pt idx="69">
                  <c:v>45029</c:v>
                </c:pt>
                <c:pt idx="70">
                  <c:v>45030</c:v>
                </c:pt>
                <c:pt idx="71">
                  <c:v>45033</c:v>
                </c:pt>
                <c:pt idx="72">
                  <c:v>45034</c:v>
                </c:pt>
                <c:pt idx="73">
                  <c:v>45035</c:v>
                </c:pt>
                <c:pt idx="74">
                  <c:v>45036</c:v>
                </c:pt>
                <c:pt idx="75">
                  <c:v>45037</c:v>
                </c:pt>
              </c:numCache>
            </c:numRef>
          </c:cat>
          <c:val>
            <c:numRef>
              <c:f>'G1.3'!$E$2:$E$77</c:f>
              <c:numCache>
                <c:formatCode>General</c:formatCode>
                <c:ptCount val="76"/>
                <c:pt idx="0">
                  <c:v>100</c:v>
                </c:pt>
                <c:pt idx="1">
                  <c:v>95.901166374867458</c:v>
                </c:pt>
                <c:pt idx="2">
                  <c:v>96.32678223559293</c:v>
                </c:pt>
                <c:pt idx="3">
                  <c:v>91.177964638867664</c:v>
                </c:pt>
                <c:pt idx="4">
                  <c:v>93.697137079870799</c:v>
                </c:pt>
                <c:pt idx="5">
                  <c:v>94.955736936848083</c:v>
                </c:pt>
                <c:pt idx="6">
                  <c:v>95.381352797573555</c:v>
                </c:pt>
                <c:pt idx="7">
                  <c:v>88.495549034596692</c:v>
                </c:pt>
                <c:pt idx="8">
                  <c:v>85.53596528000395</c:v>
                </c:pt>
                <c:pt idx="9">
                  <c:v>90.488496535398127</c:v>
                </c:pt>
                <c:pt idx="10">
                  <c:v>91.828964564890398</c:v>
                </c:pt>
                <c:pt idx="11">
                  <c:v>89.368480753581736</c:v>
                </c:pt>
                <c:pt idx="12">
                  <c:v>100.10702044238407</c:v>
                </c:pt>
                <c:pt idx="13">
                  <c:v>92.144107710896847</c:v>
                </c:pt>
                <c:pt idx="14">
                  <c:v>89.579069366014849</c:v>
                </c:pt>
                <c:pt idx="15">
                  <c:v>89.092298966784227</c:v>
                </c:pt>
                <c:pt idx="16">
                  <c:v>90.865287401671893</c:v>
                </c:pt>
                <c:pt idx="17">
                  <c:v>89.626907996942279</c:v>
                </c:pt>
                <c:pt idx="18">
                  <c:v>85.256824402633598</c:v>
                </c:pt>
                <c:pt idx="19">
                  <c:v>92.455305402806204</c:v>
                </c:pt>
                <c:pt idx="20">
                  <c:v>91.575469139151238</c:v>
                </c:pt>
                <c:pt idx="21">
                  <c:v>92.221044065790466</c:v>
                </c:pt>
                <c:pt idx="22">
                  <c:v>82.21931792962296</c:v>
                </c:pt>
                <c:pt idx="23">
                  <c:v>82.656276970877613</c:v>
                </c:pt>
                <c:pt idx="24">
                  <c:v>91.948314551327897</c:v>
                </c:pt>
                <c:pt idx="25">
                  <c:v>92.538653120607606</c:v>
                </c:pt>
                <c:pt idx="26">
                  <c:v>92.334475871082304</c:v>
                </c:pt>
                <c:pt idx="27">
                  <c:v>89.594851182403275</c:v>
                </c:pt>
                <c:pt idx="28">
                  <c:v>100.94493625625725</c:v>
                </c:pt>
                <c:pt idx="29">
                  <c:v>97.584395729045951</c:v>
                </c:pt>
                <c:pt idx="30">
                  <c:v>93.199516681873121</c:v>
                </c:pt>
                <c:pt idx="31">
                  <c:v>86.875940127734083</c:v>
                </c:pt>
                <c:pt idx="32">
                  <c:v>89.028185337706219</c:v>
                </c:pt>
                <c:pt idx="33">
                  <c:v>94.837866495697</c:v>
                </c:pt>
                <c:pt idx="34">
                  <c:v>96.309520873918075</c:v>
                </c:pt>
                <c:pt idx="35">
                  <c:v>103.04687692649128</c:v>
                </c:pt>
                <c:pt idx="36">
                  <c:v>104.4366631321974</c:v>
                </c:pt>
                <c:pt idx="37">
                  <c:v>99.804700022193188</c:v>
                </c:pt>
                <c:pt idx="38">
                  <c:v>106.88037876359333</c:v>
                </c:pt>
                <c:pt idx="39">
                  <c:v>98.457820629793119</c:v>
                </c:pt>
                <c:pt idx="40">
                  <c:v>96.173895889330012</c:v>
                </c:pt>
                <c:pt idx="41">
                  <c:v>99.168988730796741</c:v>
                </c:pt>
                <c:pt idx="42">
                  <c:v>97.004907158533285</c:v>
                </c:pt>
                <c:pt idx="43">
                  <c:v>89.348260301334065</c:v>
                </c:pt>
                <c:pt idx="44">
                  <c:v>88.137992257046349</c:v>
                </c:pt>
                <c:pt idx="45">
                  <c:v>90.882548763346747</c:v>
                </c:pt>
                <c:pt idx="46">
                  <c:v>89.061721697531624</c:v>
                </c:pt>
                <c:pt idx="47">
                  <c:v>88.860503538579152</c:v>
                </c:pt>
                <c:pt idx="48">
                  <c:v>104.42877222400315</c:v>
                </c:pt>
                <c:pt idx="49">
                  <c:v>127.53976277957241</c:v>
                </c:pt>
                <c:pt idx="50">
                  <c:v>112.2526076985673</c:v>
                </c:pt>
                <c:pt idx="51">
                  <c:v>157.90841614677092</c:v>
                </c:pt>
                <c:pt idx="52">
                  <c:v>131.43935097280104</c:v>
                </c:pt>
                <c:pt idx="53">
                  <c:v>148.13552634823566</c:v>
                </c:pt>
                <c:pt idx="54">
                  <c:v>140.22143861120014</c:v>
                </c:pt>
                <c:pt idx="55">
                  <c:v>118.91894557739255</c:v>
                </c:pt>
                <c:pt idx="56">
                  <c:v>109.71321480531651</c:v>
                </c:pt>
                <c:pt idx="57">
                  <c:v>106.38670381969276</c:v>
                </c:pt>
                <c:pt idx="58">
                  <c:v>122.72778832638768</c:v>
                </c:pt>
                <c:pt idx="59">
                  <c:v>113.74300298374966</c:v>
                </c:pt>
                <c:pt idx="60">
                  <c:v>108.92658989470571</c:v>
                </c:pt>
                <c:pt idx="61">
                  <c:v>100.60907947624096</c:v>
                </c:pt>
                <c:pt idx="62">
                  <c:v>97.564175276798267</c:v>
                </c:pt>
                <c:pt idx="63">
                  <c:v>95.798584568342676</c:v>
                </c:pt>
                <c:pt idx="64">
                  <c:v>94.150864301038155</c:v>
                </c:pt>
                <c:pt idx="65">
                  <c:v>93.804650704016964</c:v>
                </c:pt>
                <c:pt idx="66">
                  <c:v>98.31578428229723</c:v>
                </c:pt>
                <c:pt idx="67">
                  <c:v>94.311148373733161</c:v>
                </c:pt>
                <c:pt idx="68">
                  <c:v>92.793134909871043</c:v>
                </c:pt>
                <c:pt idx="69">
                  <c:v>91.857075925332282</c:v>
                </c:pt>
                <c:pt idx="70">
                  <c:v>87.017483293467819</c:v>
                </c:pt>
                <c:pt idx="71">
                  <c:v>81.066258969743316</c:v>
                </c:pt>
                <c:pt idx="72">
                  <c:v>86.09375385298253</c:v>
                </c:pt>
                <c:pt idx="73">
                  <c:v>83.324045076813064</c:v>
                </c:pt>
                <c:pt idx="74">
                  <c:v>83.511454146425663</c:v>
                </c:pt>
                <c:pt idx="75">
                  <c:v>87.426330974280575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AD2-40E4-864C-37CEE92C25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2322767"/>
        <c:axId val="1402326095"/>
      </c:lineChart>
      <c:lineChart>
        <c:grouping val="standard"/>
        <c:varyColors val="0"/>
        <c:ser>
          <c:idx val="0"/>
          <c:order val="0"/>
          <c:tx>
            <c:strRef>
              <c:f>'G1.3'!$B$1</c:f>
              <c:strCache>
                <c:ptCount val="1"/>
                <c:pt idx="0">
                  <c:v>S&amp;P500 (eje secundario)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cat>
            <c:numRef>
              <c:f>'G1.3'!$A$2:$A$77</c:f>
              <c:numCache>
                <c:formatCode>mmm\-yy</c:formatCode>
                <c:ptCount val="76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44943</c:v>
                </c:pt>
                <c:pt idx="10">
                  <c:v>44944</c:v>
                </c:pt>
                <c:pt idx="11">
                  <c:v>44945</c:v>
                </c:pt>
                <c:pt idx="12">
                  <c:v>44946</c:v>
                </c:pt>
                <c:pt idx="13">
                  <c:v>44949</c:v>
                </c:pt>
                <c:pt idx="14">
                  <c:v>44950</c:v>
                </c:pt>
                <c:pt idx="15">
                  <c:v>44951</c:v>
                </c:pt>
                <c:pt idx="16">
                  <c:v>44952</c:v>
                </c:pt>
                <c:pt idx="17">
                  <c:v>44953</c:v>
                </c:pt>
                <c:pt idx="18">
                  <c:v>44956</c:v>
                </c:pt>
                <c:pt idx="19">
                  <c:v>44957</c:v>
                </c:pt>
                <c:pt idx="20">
                  <c:v>44958</c:v>
                </c:pt>
                <c:pt idx="21">
                  <c:v>44959</c:v>
                </c:pt>
                <c:pt idx="22">
                  <c:v>44960</c:v>
                </c:pt>
                <c:pt idx="23">
                  <c:v>44963</c:v>
                </c:pt>
                <c:pt idx="24">
                  <c:v>44964</c:v>
                </c:pt>
                <c:pt idx="25">
                  <c:v>44965</c:v>
                </c:pt>
                <c:pt idx="26">
                  <c:v>44966</c:v>
                </c:pt>
                <c:pt idx="27">
                  <c:v>44967</c:v>
                </c:pt>
                <c:pt idx="28">
                  <c:v>44970</c:v>
                </c:pt>
                <c:pt idx="29">
                  <c:v>44971</c:v>
                </c:pt>
                <c:pt idx="30">
                  <c:v>44972</c:v>
                </c:pt>
                <c:pt idx="31">
                  <c:v>44973</c:v>
                </c:pt>
                <c:pt idx="32">
                  <c:v>44974</c:v>
                </c:pt>
                <c:pt idx="33">
                  <c:v>44978</c:v>
                </c:pt>
                <c:pt idx="34">
                  <c:v>44979</c:v>
                </c:pt>
                <c:pt idx="35">
                  <c:v>44980</c:v>
                </c:pt>
                <c:pt idx="36">
                  <c:v>44981</c:v>
                </c:pt>
                <c:pt idx="37">
                  <c:v>44984</c:v>
                </c:pt>
                <c:pt idx="38">
                  <c:v>44985</c:v>
                </c:pt>
                <c:pt idx="39">
                  <c:v>44986</c:v>
                </c:pt>
                <c:pt idx="40">
                  <c:v>44987</c:v>
                </c:pt>
                <c:pt idx="41">
                  <c:v>44988</c:v>
                </c:pt>
                <c:pt idx="42">
                  <c:v>44991</c:v>
                </c:pt>
                <c:pt idx="43">
                  <c:v>44992</c:v>
                </c:pt>
                <c:pt idx="44">
                  <c:v>44993</c:v>
                </c:pt>
                <c:pt idx="45">
                  <c:v>44994</c:v>
                </c:pt>
                <c:pt idx="46">
                  <c:v>44995</c:v>
                </c:pt>
                <c:pt idx="47">
                  <c:v>44998</c:v>
                </c:pt>
                <c:pt idx="48">
                  <c:v>44999</c:v>
                </c:pt>
                <c:pt idx="49">
                  <c:v>45000</c:v>
                </c:pt>
                <c:pt idx="50">
                  <c:v>45001</c:v>
                </c:pt>
                <c:pt idx="51">
                  <c:v>45002</c:v>
                </c:pt>
                <c:pt idx="52">
                  <c:v>45005</c:v>
                </c:pt>
                <c:pt idx="53">
                  <c:v>45006</c:v>
                </c:pt>
                <c:pt idx="54">
                  <c:v>45007</c:v>
                </c:pt>
                <c:pt idx="55">
                  <c:v>45008</c:v>
                </c:pt>
                <c:pt idx="56">
                  <c:v>45009</c:v>
                </c:pt>
                <c:pt idx="57">
                  <c:v>45012</c:v>
                </c:pt>
                <c:pt idx="58">
                  <c:v>45013</c:v>
                </c:pt>
                <c:pt idx="59">
                  <c:v>45014</c:v>
                </c:pt>
                <c:pt idx="60">
                  <c:v>45015</c:v>
                </c:pt>
                <c:pt idx="61">
                  <c:v>45016</c:v>
                </c:pt>
                <c:pt idx="62">
                  <c:v>45019</c:v>
                </c:pt>
                <c:pt idx="63">
                  <c:v>45020</c:v>
                </c:pt>
                <c:pt idx="64">
                  <c:v>45021</c:v>
                </c:pt>
                <c:pt idx="65">
                  <c:v>45022</c:v>
                </c:pt>
                <c:pt idx="66">
                  <c:v>45026</c:v>
                </c:pt>
                <c:pt idx="67">
                  <c:v>45027</c:v>
                </c:pt>
                <c:pt idx="68">
                  <c:v>45028</c:v>
                </c:pt>
                <c:pt idx="69">
                  <c:v>45029</c:v>
                </c:pt>
                <c:pt idx="70">
                  <c:v>45030</c:v>
                </c:pt>
                <c:pt idx="71">
                  <c:v>45033</c:v>
                </c:pt>
                <c:pt idx="72">
                  <c:v>45034</c:v>
                </c:pt>
                <c:pt idx="73">
                  <c:v>45035</c:v>
                </c:pt>
                <c:pt idx="74">
                  <c:v>45036</c:v>
                </c:pt>
                <c:pt idx="75">
                  <c:v>45037</c:v>
                </c:pt>
              </c:numCache>
            </c:numRef>
          </c:cat>
          <c:val>
            <c:numRef>
              <c:f>'G1.3'!$B$2:$B$77</c:f>
              <c:numCache>
                <c:formatCode>General</c:formatCode>
                <c:ptCount val="76"/>
                <c:pt idx="0">
                  <c:v>100</c:v>
                </c:pt>
                <c:pt idx="1">
                  <c:v>100.75389499338414</c:v>
                </c:pt>
                <c:pt idx="2">
                  <c:v>99.580559289147359</c:v>
                </c:pt>
                <c:pt idx="3">
                  <c:v>101.85505760772358</c:v>
                </c:pt>
                <c:pt idx="4">
                  <c:v>101.77687009366814</c:v>
                </c:pt>
                <c:pt idx="5">
                  <c:v>102.48709513773031</c:v>
                </c:pt>
                <c:pt idx="6">
                  <c:v>103.80399253165417</c:v>
                </c:pt>
                <c:pt idx="7">
                  <c:v>104.15858206028024</c:v>
                </c:pt>
                <c:pt idx="8">
                  <c:v>104.57488481070254</c:v>
                </c:pt>
                <c:pt idx="9">
                  <c:v>104.36254948825095</c:v>
                </c:pt>
                <c:pt idx="10">
                  <c:v>102.73839346885836</c:v>
                </c:pt>
                <c:pt idx="11">
                  <c:v>101.9536418645761</c:v>
                </c:pt>
                <c:pt idx="12">
                  <c:v>103.88244154241215</c:v>
                </c:pt>
                <c:pt idx="13">
                  <c:v>105.11670597833762</c:v>
                </c:pt>
                <c:pt idx="14">
                  <c:v>105.04191792141502</c:v>
                </c:pt>
                <c:pt idx="15">
                  <c:v>105.02282866213058</c:v>
                </c:pt>
                <c:pt idx="16">
                  <c:v>106.17890558400059</c:v>
                </c:pt>
                <c:pt idx="17">
                  <c:v>106.44380174366002</c:v>
                </c:pt>
                <c:pt idx="18">
                  <c:v>105.06336065102219</c:v>
                </c:pt>
                <c:pt idx="19">
                  <c:v>106.60174575198607</c:v>
                </c:pt>
                <c:pt idx="20">
                  <c:v>107.71598320145183</c:v>
                </c:pt>
                <c:pt idx="21">
                  <c:v>109.29934573525028</c:v>
                </c:pt>
                <c:pt idx="22">
                  <c:v>108.16758800671522</c:v>
                </c:pt>
                <c:pt idx="23">
                  <c:v>107.50338638229773</c:v>
                </c:pt>
                <c:pt idx="24">
                  <c:v>108.88722693206839</c:v>
                </c:pt>
                <c:pt idx="25">
                  <c:v>107.68068114661074</c:v>
                </c:pt>
                <c:pt idx="26">
                  <c:v>106.7298791362241</c:v>
                </c:pt>
                <c:pt idx="27">
                  <c:v>106.96418018168792</c:v>
                </c:pt>
                <c:pt idx="28">
                  <c:v>108.18876923961989</c:v>
                </c:pt>
                <c:pt idx="29">
                  <c:v>108.15843562212682</c:v>
                </c:pt>
                <c:pt idx="30">
                  <c:v>108.45837233992481</c:v>
                </c:pt>
                <c:pt idx="31">
                  <c:v>106.96287269817529</c:v>
                </c:pt>
                <c:pt idx="32">
                  <c:v>106.66685843091518</c:v>
                </c:pt>
                <c:pt idx="33">
                  <c:v>104.52912288776039</c:v>
                </c:pt>
                <c:pt idx="34">
                  <c:v>104.36464146187117</c:v>
                </c:pt>
                <c:pt idx="35">
                  <c:v>104.92084494814522</c:v>
                </c:pt>
                <c:pt idx="36">
                  <c:v>103.81523688986283</c:v>
                </c:pt>
                <c:pt idx="37">
                  <c:v>104.13426286694525</c:v>
                </c:pt>
                <c:pt idx="38">
                  <c:v>103.81811335359062</c:v>
                </c:pt>
                <c:pt idx="39">
                  <c:v>103.32754553965076</c:v>
                </c:pt>
                <c:pt idx="40">
                  <c:v>104.11098966042039</c:v>
                </c:pt>
                <c:pt idx="41">
                  <c:v>105.79215196096376</c:v>
                </c:pt>
                <c:pt idx="42">
                  <c:v>105.86484804426617</c:v>
                </c:pt>
                <c:pt idx="43">
                  <c:v>104.24226100508874</c:v>
                </c:pt>
                <c:pt idx="44">
                  <c:v>104.38974514531371</c:v>
                </c:pt>
                <c:pt idx="45">
                  <c:v>102.46277594439535</c:v>
                </c:pt>
                <c:pt idx="46">
                  <c:v>100.97930515096205</c:v>
                </c:pt>
                <c:pt idx="47">
                  <c:v>100.82685257338906</c:v>
                </c:pt>
                <c:pt idx="48">
                  <c:v>102.48814112454043</c:v>
                </c:pt>
                <c:pt idx="49">
                  <c:v>101.77268614642769</c:v>
                </c:pt>
                <c:pt idx="50">
                  <c:v>103.56001610819689</c:v>
                </c:pt>
                <c:pt idx="51">
                  <c:v>102.41884449837086</c:v>
                </c:pt>
                <c:pt idx="52">
                  <c:v>103.33225248029623</c:v>
                </c:pt>
                <c:pt idx="53">
                  <c:v>104.6737305642576</c:v>
                </c:pt>
                <c:pt idx="54">
                  <c:v>102.95046729460742</c:v>
                </c:pt>
                <c:pt idx="55">
                  <c:v>103.25772592007614</c:v>
                </c:pt>
                <c:pt idx="56">
                  <c:v>103.84007907660285</c:v>
                </c:pt>
                <c:pt idx="57">
                  <c:v>104.01109792005524</c:v>
                </c:pt>
                <c:pt idx="58">
                  <c:v>103.84740098427359</c:v>
                </c:pt>
                <c:pt idx="59">
                  <c:v>105.32590334035888</c:v>
                </c:pt>
                <c:pt idx="60">
                  <c:v>105.92786874957507</c:v>
                </c:pt>
                <c:pt idx="61">
                  <c:v>107.45710146595053</c:v>
                </c:pt>
                <c:pt idx="62">
                  <c:v>107.85457645379093</c:v>
                </c:pt>
                <c:pt idx="63">
                  <c:v>107.22933783804987</c:v>
                </c:pt>
                <c:pt idx="64">
                  <c:v>106.9620882080677</c:v>
                </c:pt>
                <c:pt idx="65">
                  <c:v>107.34491938056662</c:v>
                </c:pt>
                <c:pt idx="66">
                  <c:v>107.45187153189997</c:v>
                </c:pt>
                <c:pt idx="67">
                  <c:v>107.44742608795703</c:v>
                </c:pt>
                <c:pt idx="68">
                  <c:v>107.00314319036437</c:v>
                </c:pt>
                <c:pt idx="69">
                  <c:v>108.42228579497612</c:v>
                </c:pt>
                <c:pt idx="70">
                  <c:v>108.19792162420833</c:v>
                </c:pt>
                <c:pt idx="71">
                  <c:v>108.55564911326468</c:v>
                </c:pt>
                <c:pt idx="72">
                  <c:v>108.64848044266162</c:v>
                </c:pt>
                <c:pt idx="73">
                  <c:v>108.63932805807319</c:v>
                </c:pt>
                <c:pt idx="74">
                  <c:v>107.99264671272495</c:v>
                </c:pt>
                <c:pt idx="75">
                  <c:v>108.0901849827674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D2-40E4-864C-37CEE92C2526}"/>
            </c:ext>
          </c:extLst>
        </c:ser>
        <c:ser>
          <c:idx val="1"/>
          <c:order val="1"/>
          <c:tx>
            <c:strRef>
              <c:f>'G1.3'!$C$1</c:f>
              <c:strCache>
                <c:ptCount val="1"/>
                <c:pt idx="0">
                  <c:v>STOXX50E (eje secundario)</c:v>
                </c:pt>
              </c:strCache>
            </c:strRef>
          </c:tx>
          <c:spPr>
            <a:ln w="28575" cap="rnd">
              <a:solidFill>
                <a:srgbClr val="EAB200"/>
              </a:solidFill>
              <a:round/>
            </a:ln>
            <a:effectLst/>
          </c:spPr>
          <c:marker>
            <c:symbol val="none"/>
          </c:marker>
          <c:cat>
            <c:numRef>
              <c:f>'G1.3'!$A$2:$A$77</c:f>
              <c:numCache>
                <c:formatCode>mmm\-yy</c:formatCode>
                <c:ptCount val="76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44943</c:v>
                </c:pt>
                <c:pt idx="10">
                  <c:v>44944</c:v>
                </c:pt>
                <c:pt idx="11">
                  <c:v>44945</c:v>
                </c:pt>
                <c:pt idx="12">
                  <c:v>44946</c:v>
                </c:pt>
                <c:pt idx="13">
                  <c:v>44949</c:v>
                </c:pt>
                <c:pt idx="14">
                  <c:v>44950</c:v>
                </c:pt>
                <c:pt idx="15">
                  <c:v>44951</c:v>
                </c:pt>
                <c:pt idx="16">
                  <c:v>44952</c:v>
                </c:pt>
                <c:pt idx="17">
                  <c:v>44953</c:v>
                </c:pt>
                <c:pt idx="18">
                  <c:v>44956</c:v>
                </c:pt>
                <c:pt idx="19">
                  <c:v>44957</c:v>
                </c:pt>
                <c:pt idx="20">
                  <c:v>44958</c:v>
                </c:pt>
                <c:pt idx="21">
                  <c:v>44959</c:v>
                </c:pt>
                <c:pt idx="22">
                  <c:v>44960</c:v>
                </c:pt>
                <c:pt idx="23">
                  <c:v>44963</c:v>
                </c:pt>
                <c:pt idx="24">
                  <c:v>44964</c:v>
                </c:pt>
                <c:pt idx="25">
                  <c:v>44965</c:v>
                </c:pt>
                <c:pt idx="26">
                  <c:v>44966</c:v>
                </c:pt>
                <c:pt idx="27">
                  <c:v>44967</c:v>
                </c:pt>
                <c:pt idx="28">
                  <c:v>44970</c:v>
                </c:pt>
                <c:pt idx="29">
                  <c:v>44971</c:v>
                </c:pt>
                <c:pt idx="30">
                  <c:v>44972</c:v>
                </c:pt>
                <c:pt idx="31">
                  <c:v>44973</c:v>
                </c:pt>
                <c:pt idx="32">
                  <c:v>44974</c:v>
                </c:pt>
                <c:pt idx="33">
                  <c:v>44978</c:v>
                </c:pt>
                <c:pt idx="34">
                  <c:v>44979</c:v>
                </c:pt>
                <c:pt idx="35">
                  <c:v>44980</c:v>
                </c:pt>
                <c:pt idx="36">
                  <c:v>44981</c:v>
                </c:pt>
                <c:pt idx="37">
                  <c:v>44984</c:v>
                </c:pt>
                <c:pt idx="38">
                  <c:v>44985</c:v>
                </c:pt>
                <c:pt idx="39">
                  <c:v>44986</c:v>
                </c:pt>
                <c:pt idx="40">
                  <c:v>44987</c:v>
                </c:pt>
                <c:pt idx="41">
                  <c:v>44988</c:v>
                </c:pt>
                <c:pt idx="42">
                  <c:v>44991</c:v>
                </c:pt>
                <c:pt idx="43">
                  <c:v>44992</c:v>
                </c:pt>
                <c:pt idx="44">
                  <c:v>44993</c:v>
                </c:pt>
                <c:pt idx="45">
                  <c:v>44994</c:v>
                </c:pt>
                <c:pt idx="46">
                  <c:v>44995</c:v>
                </c:pt>
                <c:pt idx="47">
                  <c:v>44998</c:v>
                </c:pt>
                <c:pt idx="48">
                  <c:v>44999</c:v>
                </c:pt>
                <c:pt idx="49">
                  <c:v>45000</c:v>
                </c:pt>
                <c:pt idx="50">
                  <c:v>45001</c:v>
                </c:pt>
                <c:pt idx="51">
                  <c:v>45002</c:v>
                </c:pt>
                <c:pt idx="52">
                  <c:v>45005</c:v>
                </c:pt>
                <c:pt idx="53">
                  <c:v>45006</c:v>
                </c:pt>
                <c:pt idx="54">
                  <c:v>45007</c:v>
                </c:pt>
                <c:pt idx="55">
                  <c:v>45008</c:v>
                </c:pt>
                <c:pt idx="56">
                  <c:v>45009</c:v>
                </c:pt>
                <c:pt idx="57">
                  <c:v>45012</c:v>
                </c:pt>
                <c:pt idx="58">
                  <c:v>45013</c:v>
                </c:pt>
                <c:pt idx="59">
                  <c:v>45014</c:v>
                </c:pt>
                <c:pt idx="60">
                  <c:v>45015</c:v>
                </c:pt>
                <c:pt idx="61">
                  <c:v>45016</c:v>
                </c:pt>
                <c:pt idx="62">
                  <c:v>45019</c:v>
                </c:pt>
                <c:pt idx="63">
                  <c:v>45020</c:v>
                </c:pt>
                <c:pt idx="64">
                  <c:v>45021</c:v>
                </c:pt>
                <c:pt idx="65">
                  <c:v>45022</c:v>
                </c:pt>
                <c:pt idx="66">
                  <c:v>45026</c:v>
                </c:pt>
                <c:pt idx="67">
                  <c:v>45027</c:v>
                </c:pt>
                <c:pt idx="68">
                  <c:v>45028</c:v>
                </c:pt>
                <c:pt idx="69">
                  <c:v>45029</c:v>
                </c:pt>
                <c:pt idx="70">
                  <c:v>45030</c:v>
                </c:pt>
                <c:pt idx="71">
                  <c:v>45033</c:v>
                </c:pt>
                <c:pt idx="72">
                  <c:v>45034</c:v>
                </c:pt>
                <c:pt idx="73">
                  <c:v>45035</c:v>
                </c:pt>
                <c:pt idx="74">
                  <c:v>45036</c:v>
                </c:pt>
                <c:pt idx="75">
                  <c:v>45037</c:v>
                </c:pt>
              </c:numCache>
            </c:numRef>
          </c:cat>
          <c:val>
            <c:numRef>
              <c:f>'G1.3'!$C$2:$C$77</c:f>
              <c:numCache>
                <c:formatCode>General</c:formatCode>
                <c:ptCount val="76"/>
                <c:pt idx="0">
                  <c:v>100</c:v>
                </c:pt>
                <c:pt idx="1">
                  <c:v>102.36149105499636</c:v>
                </c:pt>
                <c:pt idx="2">
                  <c:v>101.98825796693652</c:v>
                </c:pt>
                <c:pt idx="3">
                  <c:v>103.49123938805234</c:v>
                </c:pt>
                <c:pt idx="4">
                  <c:v>104.79948886168214</c:v>
                </c:pt>
                <c:pt idx="5">
                  <c:v>104.51202564054489</c:v>
                </c:pt>
                <c:pt idx="6">
                  <c:v>105.6015837254657</c:v>
                </c:pt>
                <c:pt idx="7">
                  <c:v>106.29499946023996</c:v>
                </c:pt>
                <c:pt idx="8">
                  <c:v>106.91627269736814</c:v>
                </c:pt>
                <c:pt idx="9">
                  <c:v>107.07597727733808</c:v>
                </c:pt>
                <c:pt idx="10">
                  <c:v>107.52236530672046</c:v>
                </c:pt>
                <c:pt idx="11">
                  <c:v>107.52261685928097</c:v>
                </c:pt>
                <c:pt idx="12">
                  <c:v>105.46043669768177</c:v>
                </c:pt>
                <c:pt idx="13">
                  <c:v>106.12035320939606</c:v>
                </c:pt>
                <c:pt idx="14">
                  <c:v>106.91678834663183</c:v>
                </c:pt>
                <c:pt idx="15">
                  <c:v>106.97346097999763</c:v>
                </c:pt>
                <c:pt idx="16">
                  <c:v>106.8469851899182</c:v>
                </c:pt>
                <c:pt idx="17">
                  <c:v>107.51334748485544</c:v>
                </c:pt>
                <c:pt idx="18">
                  <c:v>107.61714668479976</c:v>
                </c:pt>
                <c:pt idx="19">
                  <c:v>107.11795979239045</c:v>
                </c:pt>
                <c:pt idx="20">
                  <c:v>107.24212135558066</c:v>
                </c:pt>
                <c:pt idx="21">
                  <c:v>107.44792117784377</c:v>
                </c:pt>
                <c:pt idx="22">
                  <c:v>109.24274266979876</c:v>
                </c:pt>
                <c:pt idx="23">
                  <c:v>109.67701890446007</c:v>
                </c:pt>
                <c:pt idx="24">
                  <c:v>108.32395706538298</c:v>
                </c:pt>
                <c:pt idx="25">
                  <c:v>108.42337941562539</c:v>
                </c:pt>
                <c:pt idx="26">
                  <c:v>108.41925409272596</c:v>
                </c:pt>
                <c:pt idx="27">
                  <c:v>109.47508028263522</c:v>
                </c:pt>
                <c:pt idx="28">
                  <c:v>108.13050799474284</c:v>
                </c:pt>
                <c:pt idx="29">
                  <c:v>109.24891804561024</c:v>
                </c:pt>
                <c:pt idx="30">
                  <c:v>109.18194476504954</c:v>
                </c:pt>
                <c:pt idx="31">
                  <c:v>110.24524175175878</c:v>
                </c:pt>
                <c:pt idx="32">
                  <c:v>110.68828425572457</c:v>
                </c:pt>
                <c:pt idx="33">
                  <c:v>110.11335781345007</c:v>
                </c:pt>
                <c:pt idx="34">
                  <c:v>110.01702946182172</c:v>
                </c:pt>
                <c:pt idx="35">
                  <c:v>109.48177130771037</c:v>
                </c:pt>
                <c:pt idx="36">
                  <c:v>109.28807071026772</c:v>
                </c:pt>
                <c:pt idx="37">
                  <c:v>109.68165987662314</c:v>
                </c:pt>
                <c:pt idx="38">
                  <c:v>107.63801215316671</c:v>
                </c:pt>
                <c:pt idx="39">
                  <c:v>109.42020620113695</c:v>
                </c:pt>
                <c:pt idx="40">
                  <c:v>109.17215974136032</c:v>
                </c:pt>
                <c:pt idx="41">
                  <c:v>108.5892593714068</c:v>
                </c:pt>
                <c:pt idx="42">
                  <c:v>109.22908390152868</c:v>
                </c:pt>
                <c:pt idx="43">
                  <c:v>110.62542370240462</c:v>
                </c:pt>
                <c:pt idx="44">
                  <c:v>111.11430989610305</c:v>
                </c:pt>
                <c:pt idx="45">
                  <c:v>110.21742111009753</c:v>
                </c:pt>
                <c:pt idx="46">
                  <c:v>110.46187049189706</c:v>
                </c:pt>
                <c:pt idx="47">
                  <c:v>110.40185235887267</c:v>
                </c:pt>
                <c:pt idx="48">
                  <c:v>108.9441989782258</c:v>
                </c:pt>
                <c:pt idx="49">
                  <c:v>105.51865001964632</c:v>
                </c:pt>
                <c:pt idx="50">
                  <c:v>107.65476492005084</c:v>
                </c:pt>
                <c:pt idx="51">
                  <c:v>103.93143947172258</c:v>
                </c:pt>
                <c:pt idx="52">
                  <c:v>106.04514187869518</c:v>
                </c:pt>
                <c:pt idx="53">
                  <c:v>104.70598407549838</c:v>
                </c:pt>
                <c:pt idx="54">
                  <c:v>106.10798988787246</c:v>
                </c:pt>
                <c:pt idx="55">
                  <c:v>107.70962643164847</c:v>
                </c:pt>
                <c:pt idx="56">
                  <c:v>108.0728166327503</c:v>
                </c:pt>
                <c:pt idx="57">
                  <c:v>108.36748657974238</c:v>
                </c:pt>
                <c:pt idx="58">
                  <c:v>106.39648443329509</c:v>
                </c:pt>
                <c:pt idx="59">
                  <c:v>107.27225619837313</c:v>
                </c:pt>
                <c:pt idx="60">
                  <c:v>107.36472337532119</c:v>
                </c:pt>
                <c:pt idx="61">
                  <c:v>108.9890239393317</c:v>
                </c:pt>
                <c:pt idx="62">
                  <c:v>110.38381674090063</c:v>
                </c:pt>
                <c:pt idx="63">
                  <c:v>111.14702306248788</c:v>
                </c:pt>
                <c:pt idx="64">
                  <c:v>111.04399109012574</c:v>
                </c:pt>
                <c:pt idx="65">
                  <c:v>111.15397821002419</c:v>
                </c:pt>
                <c:pt idx="66">
                  <c:v>110.71712365177051</c:v>
                </c:pt>
                <c:pt idx="67">
                  <c:v>111.00278834679823</c:v>
                </c:pt>
                <c:pt idx="68">
                  <c:v>111.61685488382957</c:v>
                </c:pt>
                <c:pt idx="69">
                  <c:v>111.6359092561863</c:v>
                </c:pt>
                <c:pt idx="70">
                  <c:v>112.38831179969961</c:v>
                </c:pt>
                <c:pt idx="71">
                  <c:v>113.09690816224975</c:v>
                </c:pt>
                <c:pt idx="72">
                  <c:v>112.5008646732898</c:v>
                </c:pt>
                <c:pt idx="73">
                  <c:v>113.17933876294812</c:v>
                </c:pt>
                <c:pt idx="74">
                  <c:v>113.16954116935827</c:v>
                </c:pt>
                <c:pt idx="75">
                  <c:v>112.94519005410146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D2-40E4-864C-37CEE92C25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8312320"/>
        <c:axId val="409759424"/>
      </c:lineChart>
      <c:dateAx>
        <c:axId val="1402322767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n-US"/>
          </a:p>
        </c:txPr>
        <c:crossAx val="1402326095"/>
        <c:crosses val="autoZero"/>
        <c:auto val="1"/>
        <c:lblOffset val="100"/>
        <c:baseTimeUnit val="days"/>
        <c:majorUnit val="1"/>
        <c:majorTimeUnit val="months"/>
      </c:dateAx>
      <c:valAx>
        <c:axId val="1402326095"/>
        <c:scaling>
          <c:orientation val="minMax"/>
          <c:max val="160"/>
          <c:min val="6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r>
                  <a:rPr lang="es-CO" b="1"/>
                  <a:t>3 de enero</a:t>
                </a:r>
                <a:r>
                  <a:rPr lang="es-CO" b="1" baseline="0"/>
                  <a:t> de 2023= 100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1.2789768185451638E-2"/>
              <c:y val="2.604026042898843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rebuchet MS" panose="020B0603020202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n-US"/>
          </a:p>
        </c:txPr>
        <c:crossAx val="1402322767"/>
        <c:crosses val="autoZero"/>
        <c:crossBetween val="between"/>
        <c:majorUnit val="20"/>
      </c:valAx>
      <c:valAx>
        <c:axId val="409759424"/>
        <c:scaling>
          <c:orientation val="minMax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r>
                  <a:rPr lang="es-CO" b="1"/>
                  <a:t>3 de enero de 2023= 100</a:t>
                </a:r>
              </a:p>
            </c:rich>
          </c:tx>
          <c:layout>
            <c:manualLayout>
              <c:xMode val="edge"/>
              <c:yMode val="edge"/>
              <c:x val="0.83426978818283171"/>
              <c:y val="4.571935807294157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rebuchet MS" panose="020B0603020202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n-US"/>
          </a:p>
        </c:txPr>
        <c:crossAx val="308312320"/>
        <c:crosses val="max"/>
        <c:crossBetween val="between"/>
      </c:valAx>
      <c:dateAx>
        <c:axId val="3083123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40975942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rebuchet MS" panose="020B0603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419100</xdr:colOff>
      <xdr:row>8</xdr:row>
      <xdr:rowOff>42862</xdr:rowOff>
    </xdr:from>
    <xdr:to>
      <xdr:col>45</xdr:col>
      <xdr:colOff>161925</xdr:colOff>
      <xdr:row>26</xdr:row>
      <xdr:rowOff>95249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714375</xdr:colOff>
      <xdr:row>11</xdr:row>
      <xdr:rowOff>83344</xdr:rowOff>
    </xdr:from>
    <xdr:to>
      <xdr:col>5</xdr:col>
      <xdr:colOff>1702591</xdr:colOff>
      <xdr:row>29</xdr:row>
      <xdr:rowOff>166688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295275</xdr:colOff>
      <xdr:row>8</xdr:row>
      <xdr:rowOff>85724</xdr:rowOff>
    </xdr:from>
    <xdr:to>
      <xdr:col>13</xdr:col>
      <xdr:colOff>657225</xdr:colOff>
      <xdr:row>28</xdr:row>
      <xdr:rowOff>190499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7"/>
  <sheetViews>
    <sheetView showGridLines="0" view="pageBreakPreview" topLeftCell="AJ1" zoomScale="60" zoomScaleNormal="100" workbookViewId="0">
      <selection activeCell="AL8" sqref="AL8"/>
    </sheetView>
  </sheetViews>
  <sheetFormatPr defaultColWidth="11.42578125" defaultRowHeight="15" x14ac:dyDescent="0.25"/>
  <sheetData>
    <row r="1" spans="1:55" x14ac:dyDescent="0.25">
      <c r="A1" t="s">
        <v>5</v>
      </c>
      <c r="B1" t="s">
        <v>6</v>
      </c>
      <c r="C1" t="s">
        <v>7</v>
      </c>
      <c r="D1" t="s">
        <v>8</v>
      </c>
      <c r="E1" t="s">
        <v>9</v>
      </c>
      <c r="F1">
        <v>1980</v>
      </c>
      <c r="G1">
        <v>1981</v>
      </c>
      <c r="H1">
        <v>1982</v>
      </c>
      <c r="I1">
        <v>1983</v>
      </c>
      <c r="J1">
        <v>1984</v>
      </c>
      <c r="K1">
        <v>1985</v>
      </c>
      <c r="L1">
        <v>1986</v>
      </c>
      <c r="M1">
        <v>1987</v>
      </c>
      <c r="N1">
        <v>1988</v>
      </c>
      <c r="O1">
        <v>1989</v>
      </c>
      <c r="P1">
        <v>1990</v>
      </c>
      <c r="Q1">
        <v>1991</v>
      </c>
      <c r="R1">
        <v>1992</v>
      </c>
      <c r="S1">
        <v>1993</v>
      </c>
      <c r="T1">
        <v>1994</v>
      </c>
      <c r="U1">
        <v>1995</v>
      </c>
      <c r="V1">
        <v>1996</v>
      </c>
      <c r="W1">
        <v>1997</v>
      </c>
      <c r="X1">
        <v>1998</v>
      </c>
      <c r="Y1">
        <v>1999</v>
      </c>
      <c r="Z1">
        <v>2000</v>
      </c>
      <c r="AA1">
        <v>2001</v>
      </c>
      <c r="AB1">
        <v>2002</v>
      </c>
      <c r="AC1">
        <v>2003</v>
      </c>
      <c r="AD1">
        <v>2004</v>
      </c>
      <c r="AE1">
        <v>2005</v>
      </c>
      <c r="AF1">
        <v>2006</v>
      </c>
      <c r="AG1">
        <v>2007</v>
      </c>
      <c r="AH1">
        <v>2008</v>
      </c>
      <c r="AI1">
        <v>2009</v>
      </c>
      <c r="AJ1">
        <v>2010</v>
      </c>
      <c r="AK1">
        <v>2011</v>
      </c>
      <c r="AL1">
        <v>2012</v>
      </c>
      <c r="AM1">
        <v>2013</v>
      </c>
      <c r="AN1">
        <v>2014</v>
      </c>
      <c r="AO1">
        <v>2015</v>
      </c>
      <c r="AP1">
        <v>2016</v>
      </c>
      <c r="AQ1">
        <v>2017</v>
      </c>
      <c r="AR1">
        <v>2018</v>
      </c>
      <c r="AS1">
        <v>2019</v>
      </c>
      <c r="AT1">
        <v>2020</v>
      </c>
      <c r="AU1">
        <v>2021</v>
      </c>
      <c r="AV1">
        <v>2022</v>
      </c>
      <c r="AW1">
        <v>2023</v>
      </c>
      <c r="AX1">
        <v>2024</v>
      </c>
      <c r="AY1">
        <v>2025</v>
      </c>
      <c r="AZ1">
        <v>2026</v>
      </c>
      <c r="BA1">
        <v>2027</v>
      </c>
      <c r="BB1">
        <v>2028</v>
      </c>
      <c r="BC1" t="s">
        <v>10</v>
      </c>
    </row>
    <row r="2" spans="1:55" x14ac:dyDescent="0.25">
      <c r="A2" t="s">
        <v>11</v>
      </c>
      <c r="B2" t="s">
        <v>12</v>
      </c>
      <c r="C2" t="s">
        <v>13</v>
      </c>
      <c r="F2" s="5" t="s">
        <v>14</v>
      </c>
      <c r="G2" s="5" t="s">
        <v>14</v>
      </c>
      <c r="H2" s="5" t="s">
        <v>14</v>
      </c>
      <c r="I2" s="5" t="s">
        <v>14</v>
      </c>
      <c r="J2" s="5" t="s">
        <v>14</v>
      </c>
      <c r="K2" s="5" t="s">
        <v>14</v>
      </c>
      <c r="L2" s="5" t="s">
        <v>14</v>
      </c>
      <c r="M2" s="5" t="s">
        <v>14</v>
      </c>
      <c r="N2" s="5" t="s">
        <v>14</v>
      </c>
      <c r="O2" s="5">
        <v>4.8750000000000002E-2</v>
      </c>
      <c r="P2" s="5">
        <v>5.9080000000000001E-2</v>
      </c>
      <c r="Q2" s="5">
        <v>4.0629999999999999E-2</v>
      </c>
      <c r="R2" s="5">
        <v>2.955E-2</v>
      </c>
      <c r="S2" s="5">
        <v>5.1089999999999997E-2</v>
      </c>
      <c r="T2" s="5">
        <v>2.5849999999999998E-2</v>
      </c>
      <c r="U2" s="5">
        <v>2.4920000000000001E-2</v>
      </c>
      <c r="V2" s="5">
        <v>2.4809999999999999E-2</v>
      </c>
      <c r="W2" s="5">
        <v>1.8959999999999998E-2</v>
      </c>
      <c r="X2" s="5">
        <v>1.316E-2</v>
      </c>
      <c r="Y2" s="5">
        <v>1.8020000000000001E-2</v>
      </c>
      <c r="Z2" s="5">
        <v>2.4279999999999999E-2</v>
      </c>
      <c r="AA2" s="5">
        <v>1.4119999999999999E-2</v>
      </c>
      <c r="AB2" s="5">
        <v>2.1019999999999997E-2</v>
      </c>
      <c r="AC2" s="5">
        <v>1.5869999999999999E-2</v>
      </c>
      <c r="AD2" s="5">
        <v>2.375E-2</v>
      </c>
      <c r="AE2" s="5">
        <v>2.4220000000000002E-2</v>
      </c>
      <c r="AF2" s="5">
        <v>1.8929999999999999E-2</v>
      </c>
      <c r="AG2" s="5">
        <v>3.1370000000000002E-2</v>
      </c>
      <c r="AH2" s="5">
        <v>1.5349999999999999E-2</v>
      </c>
      <c r="AI2" s="5">
        <v>1.172E-2</v>
      </c>
      <c r="AJ2" s="5">
        <v>1.873E-2</v>
      </c>
      <c r="AK2" s="5">
        <v>2.6440000000000002E-2</v>
      </c>
      <c r="AL2" s="5">
        <v>1.7490000000000002E-2</v>
      </c>
      <c r="AM2" s="5">
        <v>1.248E-2</v>
      </c>
      <c r="AN2" s="5">
        <v>6.7500000000000008E-3</v>
      </c>
      <c r="AO2" s="5">
        <v>5.0499999999999998E-3</v>
      </c>
      <c r="AP2" s="5">
        <v>1.482E-2</v>
      </c>
      <c r="AQ2" s="5">
        <v>1.6969999999999999E-2</v>
      </c>
      <c r="AR2" s="5">
        <v>1.6459999999999999E-2</v>
      </c>
      <c r="AS2" s="5">
        <v>1.566E-2</v>
      </c>
      <c r="AT2" s="5">
        <v>5.3900000000000007E-3</v>
      </c>
      <c r="AU2" s="5">
        <v>5.2850000000000001E-2</v>
      </c>
      <c r="AV2" s="5">
        <v>7.2950000000000001E-2</v>
      </c>
      <c r="AW2" s="5">
        <v>3.322E-2</v>
      </c>
      <c r="AX2" s="5">
        <v>2.2709999999999998E-2</v>
      </c>
      <c r="AY2" s="5">
        <v>2.0369999999999999E-2</v>
      </c>
      <c r="AZ2" s="5">
        <v>1.9030000000000002E-2</v>
      </c>
      <c r="BA2" s="5">
        <v>1.9790000000000002E-2</v>
      </c>
      <c r="BB2" s="5">
        <v>1.6200000000000003E-2</v>
      </c>
    </row>
    <row r="3" spans="1:55" x14ac:dyDescent="0.25">
      <c r="A3" t="s">
        <v>15</v>
      </c>
      <c r="B3" t="s">
        <v>12</v>
      </c>
      <c r="C3" t="s">
        <v>13</v>
      </c>
      <c r="F3" s="5" t="s">
        <v>14</v>
      </c>
      <c r="G3" s="5" t="s">
        <v>14</v>
      </c>
      <c r="H3" s="5" t="s">
        <v>14</v>
      </c>
      <c r="I3" s="5" t="s">
        <v>14</v>
      </c>
      <c r="J3" s="5" t="s">
        <v>14</v>
      </c>
      <c r="K3" s="5" t="s">
        <v>14</v>
      </c>
      <c r="L3" s="5">
        <v>0.24334</v>
      </c>
      <c r="M3" s="5">
        <v>0.50848000000000004</v>
      </c>
      <c r="N3" s="5">
        <v>0.66983000000000004</v>
      </c>
      <c r="O3" s="5">
        <v>0.69965999999999995</v>
      </c>
      <c r="P3" s="5">
        <v>0.67320999999999998</v>
      </c>
      <c r="Q3" s="5">
        <v>0.47409000000000001</v>
      </c>
      <c r="R3" s="5">
        <v>1.2700499999999999</v>
      </c>
      <c r="S3" s="5">
        <v>1.2322899999999999</v>
      </c>
      <c r="T3" s="5">
        <v>0.68</v>
      </c>
      <c r="U3" s="5">
        <v>0.28800000000000003</v>
      </c>
      <c r="V3" s="5">
        <v>0.15952</v>
      </c>
      <c r="W3" s="5">
        <v>0.11904999999999999</v>
      </c>
      <c r="X3" s="5">
        <v>0.15922</v>
      </c>
      <c r="Y3" s="5">
        <v>9.8740000000000008E-2</v>
      </c>
      <c r="Z3" s="5">
        <v>8.3320000000000005E-2</v>
      </c>
      <c r="AA3" s="5">
        <v>7.3029999999999998E-2</v>
      </c>
      <c r="AB3" s="5">
        <v>6.6879999999999995E-2</v>
      </c>
      <c r="AC3" s="5">
        <v>6.2260000000000003E-2</v>
      </c>
      <c r="AD3" s="5">
        <v>6.2050000000000001E-2</v>
      </c>
      <c r="AE3" s="5">
        <v>5.7830000000000006E-2</v>
      </c>
      <c r="AF3" s="5">
        <v>6.2039999999999998E-2</v>
      </c>
      <c r="AG3" s="5">
        <v>7.6130000000000003E-2</v>
      </c>
      <c r="AH3" s="5">
        <v>7.8280000000000002E-2</v>
      </c>
      <c r="AI3" s="5">
        <v>4.8840000000000001E-2</v>
      </c>
      <c r="AJ3" s="5">
        <v>6.4530000000000004E-2</v>
      </c>
      <c r="AK3" s="5">
        <v>6.5810000000000007E-2</v>
      </c>
      <c r="AL3" s="5">
        <v>5.8040000000000001E-2</v>
      </c>
      <c r="AM3" s="5">
        <v>4.9439999999999998E-2</v>
      </c>
      <c r="AN3" s="5">
        <v>4.7169999999999997E-2</v>
      </c>
      <c r="AO3" s="5">
        <v>4.7660000000000001E-2</v>
      </c>
      <c r="AP3" s="5">
        <v>4.2790000000000002E-2</v>
      </c>
      <c r="AQ3" s="5">
        <v>4.5999999999999999E-2</v>
      </c>
      <c r="AR3" s="5">
        <v>5.0560000000000001E-2</v>
      </c>
      <c r="AS3" s="5">
        <v>5.6100000000000004E-2</v>
      </c>
      <c r="AT3" s="5">
        <v>4.6730000000000001E-2</v>
      </c>
      <c r="AU3" s="5">
        <v>7.109E-2</v>
      </c>
      <c r="AV3" s="5">
        <v>0.10102</v>
      </c>
      <c r="AW3" s="5">
        <v>8.1460000000000005E-2</v>
      </c>
      <c r="AX3" s="5">
        <v>5.3929999999999999E-2</v>
      </c>
      <c r="AY3" s="5">
        <v>4.6039999999999998E-2</v>
      </c>
      <c r="AZ3" s="5">
        <v>4.657E-2</v>
      </c>
      <c r="BA3" s="5">
        <v>4.5110000000000004E-2</v>
      </c>
      <c r="BB3" s="5">
        <v>4.3840000000000004E-2</v>
      </c>
    </row>
    <row r="5" spans="1:55" x14ac:dyDescent="0.25">
      <c r="A5" t="s">
        <v>16</v>
      </c>
    </row>
    <row r="7" spans="1:55" x14ac:dyDescent="0.25">
      <c r="AL7" t="s">
        <v>26</v>
      </c>
    </row>
  </sheetData>
  <pageMargins left="0.7" right="0.7" top="0.75" bottom="0.75" header="0.3" footer="0.3"/>
  <pageSetup scale="8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showGridLines="0" view="pageBreakPreview" zoomScale="60" zoomScaleNormal="80" workbookViewId="0">
      <selection activeCell="B11" sqref="B11"/>
    </sheetView>
  </sheetViews>
  <sheetFormatPr defaultColWidth="11.42578125" defaultRowHeight="15" x14ac:dyDescent="0.25"/>
  <cols>
    <col min="1" max="1" width="5.5703125" bestFit="1" customWidth="1"/>
    <col min="2" max="2" width="13.85546875" bestFit="1" customWidth="1"/>
    <col min="3" max="3" width="28.5703125" bestFit="1" customWidth="1"/>
    <col min="4" max="4" width="24.85546875" bestFit="1" customWidth="1"/>
    <col min="5" max="5" width="13.85546875" bestFit="1" customWidth="1"/>
    <col min="6" max="6" width="28.5703125" bestFit="1" customWidth="1"/>
    <col min="7" max="7" width="23.42578125" bestFit="1" customWidth="1"/>
  </cols>
  <sheetData>
    <row r="1" spans="1:7" x14ac:dyDescent="0.25">
      <c r="B1" s="9" t="s">
        <v>19</v>
      </c>
      <c r="C1" s="9"/>
      <c r="D1" s="9"/>
      <c r="E1" s="9" t="s">
        <v>0</v>
      </c>
      <c r="F1" s="9"/>
      <c r="G1" s="9"/>
    </row>
    <row r="2" spans="1:7" x14ac:dyDescent="0.25">
      <c r="A2" s="1" t="s">
        <v>1</v>
      </c>
      <c r="B2" s="1" t="s">
        <v>20</v>
      </c>
      <c r="C2" s="1" t="s">
        <v>21</v>
      </c>
      <c r="D2" s="1" t="s">
        <v>22</v>
      </c>
      <c r="E2" s="1" t="s">
        <v>23</v>
      </c>
      <c r="F2" s="1" t="s">
        <v>24</v>
      </c>
      <c r="G2" s="1" t="s">
        <v>25</v>
      </c>
    </row>
    <row r="3" spans="1:7" x14ac:dyDescent="0.25">
      <c r="A3" s="1">
        <v>2022</v>
      </c>
      <c r="B3" s="2">
        <v>100</v>
      </c>
      <c r="C3" s="2">
        <v>100</v>
      </c>
      <c r="D3" s="2">
        <v>100</v>
      </c>
      <c r="E3" s="2">
        <v>100</v>
      </c>
      <c r="F3" s="2">
        <v>100</v>
      </c>
      <c r="G3" s="2">
        <v>100</v>
      </c>
    </row>
    <row r="4" spans="1:7" x14ac:dyDescent="0.25">
      <c r="A4" s="1">
        <v>2023</v>
      </c>
      <c r="B4" s="2">
        <f>B3*1.02176</f>
        <v>102.176</v>
      </c>
      <c r="C4" s="2">
        <f>C3*1.01742</f>
        <v>101.742</v>
      </c>
      <c r="D4" s="2">
        <f>D3*1.01107</f>
        <v>101.10699999999999</v>
      </c>
      <c r="E4" s="2">
        <f>(100*1.00961)</f>
        <v>100.96099999999998</v>
      </c>
      <c r="F4" s="2">
        <f>F3*1.0159</f>
        <v>101.59</v>
      </c>
      <c r="G4" s="2">
        <f>G3*1.0126</f>
        <v>101.25999999999999</v>
      </c>
    </row>
    <row r="5" spans="1:7" x14ac:dyDescent="0.25">
      <c r="A5" s="1">
        <v>2024</v>
      </c>
      <c r="B5" s="2">
        <f>B4*1.02788</f>
        <v>105.02466688</v>
      </c>
      <c r="C5" s="2">
        <f>C4*1.02357</f>
        <v>104.14005894000002</v>
      </c>
      <c r="D5" s="2">
        <f>D4*1.01595</f>
        <v>102.71965664999998</v>
      </c>
      <c r="E5" s="2">
        <f>((100*1.00961)*1.01924)</f>
        <v>102.90348963999998</v>
      </c>
      <c r="F5" s="2">
        <f>F4*1.0159</f>
        <v>103.205281</v>
      </c>
      <c r="G5" s="2">
        <f>G4*1.0126</f>
        <v>102.53587599999999</v>
      </c>
    </row>
    <row r="6" spans="1:7" x14ac:dyDescent="0.25">
      <c r="A6" s="1">
        <v>2025</v>
      </c>
      <c r="B6" s="2">
        <f>B5*1.0323</f>
        <v>108.416963620224</v>
      </c>
      <c r="C6" s="2">
        <f>C5*1.02546</f>
        <v>106.79146484061242</v>
      </c>
      <c r="D6" s="2">
        <f>D5*1.01889</f>
        <v>104.66003096411848</v>
      </c>
      <c r="E6" s="2">
        <f>(((100*1.00961)*1.01924)*1.0293)</f>
        <v>105.91856188645198</v>
      </c>
      <c r="F6" s="2">
        <f>F5*1.0159</f>
        <v>104.84624496790001</v>
      </c>
      <c r="G6" s="2">
        <f t="shared" ref="G6:G8" si="0">G5*1.0126</f>
        <v>103.82782803759999</v>
      </c>
    </row>
    <row r="7" spans="1:7" x14ac:dyDescent="0.25">
      <c r="A7" s="1">
        <v>2026</v>
      </c>
      <c r="B7" s="2">
        <f>B6*1.03345</f>
        <v>112.04351105332049</v>
      </c>
      <c r="C7" s="2">
        <f>C6*1.02526</f>
        <v>109.4890172424863</v>
      </c>
      <c r="D7" s="2">
        <f>D6*1.01864</f>
        <v>106.61089394128965</v>
      </c>
      <c r="E7" s="2">
        <f>((((100*1.00961)*1.01924)*1.0293)*1.03345)</f>
        <v>109.4615377815538</v>
      </c>
      <c r="F7" s="2">
        <f>F6*1.0159</f>
        <v>106.51330026288962</v>
      </c>
      <c r="G7" s="2">
        <f t="shared" si="0"/>
        <v>105.13605867087374</v>
      </c>
    </row>
    <row r="8" spans="1:7" x14ac:dyDescent="0.25">
      <c r="A8" s="1">
        <v>2027</v>
      </c>
      <c r="B8" s="2">
        <f>B7*1.03345</f>
        <v>115.79136649805406</v>
      </c>
      <c r="C8" s="2">
        <f>C7*1.02397</f>
        <v>112.1134689857887</v>
      </c>
      <c r="D8" s="2">
        <f>D7*1.01654</f>
        <v>108.37423812707857</v>
      </c>
      <c r="E8" s="2">
        <f>(((((100*1.00961)*1.01924)*1.0293)*1.03345)*1.03345)</f>
        <v>113.12302622034677</v>
      </c>
      <c r="F8" s="2">
        <f>F7*1.0159</f>
        <v>108.20686173706956</v>
      </c>
      <c r="G8" s="2">
        <f t="shared" si="0"/>
        <v>106.46077301012674</v>
      </c>
    </row>
    <row r="9" spans="1:7" x14ac:dyDescent="0.25">
      <c r="A9" s="7"/>
      <c r="B9" s="8"/>
      <c r="C9" s="8"/>
      <c r="D9" s="8"/>
      <c r="E9" s="8"/>
      <c r="F9" s="8"/>
      <c r="G9" s="8"/>
    </row>
    <row r="10" spans="1:7" x14ac:dyDescent="0.25">
      <c r="B10" t="s">
        <v>27</v>
      </c>
    </row>
  </sheetData>
  <mergeCells count="2">
    <mergeCell ref="B1:D1"/>
    <mergeCell ref="E1:G1"/>
  </mergeCells>
  <pageMargins left="0.7" right="0.7" top="0.75" bottom="0.75" header="0.3" footer="0.3"/>
  <pageSetup scale="62" orientation="portrait" r:id="rId1"/>
  <ignoredErrors>
    <ignoredError sqref="C4:C8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78"/>
  <sheetViews>
    <sheetView showGridLines="0" tabSelected="1" view="pageBreakPreview" zoomScale="60" zoomScaleNormal="100" workbookViewId="0">
      <selection activeCell="M33" sqref="M33"/>
    </sheetView>
  </sheetViews>
  <sheetFormatPr defaultColWidth="11.42578125" defaultRowHeight="15" x14ac:dyDescent="0.25"/>
  <cols>
    <col min="1" max="1" width="11.42578125" style="6"/>
  </cols>
  <sheetData>
    <row r="1" spans="1:17" x14ac:dyDescent="0.25">
      <c r="A1" s="6" t="s">
        <v>2</v>
      </c>
      <c r="B1" s="3" t="s">
        <v>18</v>
      </c>
      <c r="C1" s="3" t="s">
        <v>17</v>
      </c>
      <c r="D1" s="3" t="s">
        <v>3</v>
      </c>
      <c r="E1" s="3" t="s">
        <v>4</v>
      </c>
    </row>
    <row r="2" spans="1:17" x14ac:dyDescent="0.25">
      <c r="A2" s="6">
        <v>44929</v>
      </c>
      <c r="B2">
        <v>100</v>
      </c>
      <c r="C2">
        <v>100</v>
      </c>
      <c r="D2">
        <v>100</v>
      </c>
      <c r="E2" s="4">
        <v>100</v>
      </c>
      <c r="Q2" s="6">
        <v>36586</v>
      </c>
    </row>
    <row r="3" spans="1:17" x14ac:dyDescent="0.25">
      <c r="A3" s="6">
        <v>44930</v>
      </c>
      <c r="B3">
        <v>100.75389499338414</v>
      </c>
      <c r="C3">
        <v>102.36149105499636</v>
      </c>
      <c r="D3">
        <v>96.113537117903945</v>
      </c>
      <c r="E3" s="4">
        <v>95.901166374867458</v>
      </c>
    </row>
    <row r="4" spans="1:17" x14ac:dyDescent="0.25">
      <c r="A4" s="6">
        <v>44931</v>
      </c>
      <c r="B4">
        <v>99.580559289147359</v>
      </c>
      <c r="C4">
        <v>101.98825796693652</v>
      </c>
      <c r="D4">
        <v>98.078598253275118</v>
      </c>
      <c r="E4" s="4">
        <v>96.32678223559293</v>
      </c>
    </row>
    <row r="5" spans="1:17" x14ac:dyDescent="0.25">
      <c r="A5" s="6">
        <v>44932</v>
      </c>
      <c r="B5">
        <v>101.85505760772358</v>
      </c>
      <c r="C5">
        <v>103.49123938805234</v>
      </c>
      <c r="D5">
        <v>92.270737991266387</v>
      </c>
      <c r="E5" s="4">
        <v>91.177964638867664</v>
      </c>
    </row>
    <row r="6" spans="1:17" x14ac:dyDescent="0.25">
      <c r="A6" s="6">
        <v>44935</v>
      </c>
      <c r="B6">
        <v>101.77687009366814</v>
      </c>
      <c r="C6">
        <v>104.79948886168214</v>
      </c>
      <c r="D6">
        <v>95.938860262008745</v>
      </c>
      <c r="E6" s="4">
        <v>93.697137079870799</v>
      </c>
    </row>
    <row r="7" spans="1:17" x14ac:dyDescent="0.25">
      <c r="A7" s="6">
        <v>44936</v>
      </c>
      <c r="B7">
        <v>102.48709513773031</v>
      </c>
      <c r="C7">
        <v>104.51202564054489</v>
      </c>
      <c r="D7">
        <v>89.86899563318778</v>
      </c>
      <c r="E7" s="4">
        <v>94.955736936848083</v>
      </c>
    </row>
    <row r="8" spans="1:17" x14ac:dyDescent="0.25">
      <c r="A8" s="6">
        <v>44937</v>
      </c>
      <c r="B8">
        <v>103.80399253165417</v>
      </c>
      <c r="C8">
        <v>105.6015837254657</v>
      </c>
      <c r="D8">
        <v>92.096069868995627</v>
      </c>
      <c r="E8" s="4">
        <v>95.381352797573555</v>
      </c>
      <c r="G8" t="s">
        <v>28</v>
      </c>
    </row>
    <row r="9" spans="1:17" x14ac:dyDescent="0.25">
      <c r="A9" s="6">
        <v>44938</v>
      </c>
      <c r="B9">
        <v>104.15858206028024</v>
      </c>
      <c r="C9">
        <v>106.29499946023996</v>
      </c>
      <c r="D9">
        <v>82.227074235807862</v>
      </c>
      <c r="E9" s="4">
        <v>88.495549034596692</v>
      </c>
    </row>
    <row r="10" spans="1:17" x14ac:dyDescent="0.25">
      <c r="A10" s="6">
        <v>44939</v>
      </c>
      <c r="B10">
        <v>104.57488481070254</v>
      </c>
      <c r="C10">
        <v>106.91627269736814</v>
      </c>
      <c r="D10">
        <v>80.131004366812249</v>
      </c>
      <c r="E10" s="4">
        <v>85.53596528000395</v>
      </c>
    </row>
    <row r="11" spans="1:17" x14ac:dyDescent="0.25">
      <c r="A11" s="6">
        <v>44943</v>
      </c>
      <c r="B11">
        <v>104.36254948825095</v>
      </c>
      <c r="C11">
        <v>107.07597727733808</v>
      </c>
      <c r="D11">
        <v>84.541489082969434</v>
      </c>
      <c r="E11" s="4">
        <v>90.488496535398127</v>
      </c>
    </row>
    <row r="12" spans="1:17" x14ac:dyDescent="0.25">
      <c r="A12" s="6">
        <v>44944</v>
      </c>
      <c r="B12">
        <v>102.73839346885836</v>
      </c>
      <c r="C12">
        <v>107.52236530672046</v>
      </c>
      <c r="D12">
        <v>88.820960698689959</v>
      </c>
      <c r="E12" s="4">
        <v>91.828964564890398</v>
      </c>
    </row>
    <row r="13" spans="1:17" x14ac:dyDescent="0.25">
      <c r="A13" s="6">
        <v>44945</v>
      </c>
      <c r="B13">
        <v>101.9536418645761</v>
      </c>
      <c r="C13">
        <v>107.52261685928097</v>
      </c>
      <c r="D13">
        <v>89.606986899563324</v>
      </c>
      <c r="E13" s="4">
        <v>89.368480753581736</v>
      </c>
    </row>
    <row r="14" spans="1:17" x14ac:dyDescent="0.25">
      <c r="A14" s="6">
        <v>44946</v>
      </c>
      <c r="B14">
        <v>103.88244154241215</v>
      </c>
      <c r="C14">
        <v>105.46043669768177</v>
      </c>
      <c r="D14">
        <v>86.681222707423586</v>
      </c>
      <c r="E14" s="4">
        <v>100.10702044238407</v>
      </c>
    </row>
    <row r="15" spans="1:17" x14ac:dyDescent="0.25">
      <c r="A15" s="6">
        <v>44949</v>
      </c>
      <c r="B15">
        <v>105.11670597833762</v>
      </c>
      <c r="C15">
        <v>106.12035320939606</v>
      </c>
      <c r="D15">
        <v>86.506545851528386</v>
      </c>
      <c r="E15" s="4">
        <v>92.144107710896847</v>
      </c>
    </row>
    <row r="16" spans="1:17" x14ac:dyDescent="0.25">
      <c r="A16" s="6">
        <v>44950</v>
      </c>
      <c r="B16">
        <v>105.04191792141502</v>
      </c>
      <c r="C16">
        <v>106.91678834663183</v>
      </c>
      <c r="D16">
        <v>83.842799126637559</v>
      </c>
      <c r="E16" s="4">
        <v>89.579069366014849</v>
      </c>
    </row>
    <row r="17" spans="1:5" x14ac:dyDescent="0.25">
      <c r="A17" s="6">
        <v>44951</v>
      </c>
      <c r="B17">
        <v>105.02282866213058</v>
      </c>
      <c r="C17">
        <v>106.97346097999763</v>
      </c>
      <c r="D17">
        <v>83.318777292576414</v>
      </c>
      <c r="E17" s="4">
        <v>89.092298966784227</v>
      </c>
    </row>
    <row r="18" spans="1:5" x14ac:dyDescent="0.25">
      <c r="A18" s="6">
        <v>44952</v>
      </c>
      <c r="B18">
        <v>106.17890558400059</v>
      </c>
      <c r="C18">
        <v>106.8469851899182</v>
      </c>
      <c r="D18">
        <v>81.790393013100442</v>
      </c>
      <c r="E18" s="4">
        <v>90.865287401671893</v>
      </c>
    </row>
    <row r="19" spans="1:5" x14ac:dyDescent="0.25">
      <c r="A19" s="6">
        <v>44953</v>
      </c>
      <c r="B19">
        <v>106.44380174366002</v>
      </c>
      <c r="C19">
        <v>107.51334748485544</v>
      </c>
      <c r="D19">
        <v>80.829694323144125</v>
      </c>
      <c r="E19" s="4">
        <v>89.626907996942279</v>
      </c>
    </row>
    <row r="20" spans="1:5" x14ac:dyDescent="0.25">
      <c r="A20" s="6">
        <v>44956</v>
      </c>
      <c r="B20">
        <v>105.06336065102219</v>
      </c>
      <c r="C20">
        <v>107.61714668479976</v>
      </c>
      <c r="D20">
        <v>87.074240174672497</v>
      </c>
      <c r="E20" s="4">
        <v>85.256824402633598</v>
      </c>
    </row>
    <row r="21" spans="1:5" x14ac:dyDescent="0.25">
      <c r="A21" s="6">
        <v>44957</v>
      </c>
      <c r="B21">
        <v>106.60174575198607</v>
      </c>
      <c r="C21">
        <v>107.11795979239045</v>
      </c>
      <c r="D21">
        <v>84.716157205240165</v>
      </c>
      <c r="E21" s="4">
        <v>92.455305402806204</v>
      </c>
    </row>
    <row r="22" spans="1:5" x14ac:dyDescent="0.25">
      <c r="A22" s="6">
        <v>44958</v>
      </c>
      <c r="B22">
        <v>107.71598320145183</v>
      </c>
      <c r="C22">
        <v>107.24212135558066</v>
      </c>
      <c r="D22">
        <v>78.034938864628828</v>
      </c>
      <c r="E22" s="4">
        <v>91.575469139151238</v>
      </c>
    </row>
    <row r="23" spans="1:5" x14ac:dyDescent="0.25">
      <c r="A23" s="6">
        <v>44959</v>
      </c>
      <c r="B23">
        <v>109.29934573525028</v>
      </c>
      <c r="C23">
        <v>107.44792117784377</v>
      </c>
      <c r="D23">
        <v>81.790393013100442</v>
      </c>
      <c r="E23" s="4">
        <v>92.221044065790466</v>
      </c>
    </row>
    <row r="24" spans="1:5" x14ac:dyDescent="0.25">
      <c r="A24" s="6">
        <v>44960</v>
      </c>
      <c r="B24">
        <v>108.16758800671522</v>
      </c>
      <c r="C24">
        <v>109.24274266979876</v>
      </c>
      <c r="D24">
        <v>80.043668122270745</v>
      </c>
      <c r="E24" s="4">
        <v>82.21931792962296</v>
      </c>
    </row>
    <row r="25" spans="1:5" x14ac:dyDescent="0.25">
      <c r="A25" s="6">
        <v>44963</v>
      </c>
      <c r="B25">
        <v>107.50338638229773</v>
      </c>
      <c r="C25">
        <v>109.67701890446007</v>
      </c>
      <c r="D25">
        <v>84.847161572052414</v>
      </c>
      <c r="E25" s="4">
        <v>82.656276970877613</v>
      </c>
    </row>
    <row r="26" spans="1:5" x14ac:dyDescent="0.25">
      <c r="A26" s="6">
        <v>44964</v>
      </c>
      <c r="B26">
        <v>108.88722693206839</v>
      </c>
      <c r="C26">
        <v>108.32395706538298</v>
      </c>
      <c r="D26">
        <v>81.484716157205256</v>
      </c>
      <c r="E26" s="4">
        <v>91.948314551327897</v>
      </c>
    </row>
    <row r="27" spans="1:5" x14ac:dyDescent="0.25">
      <c r="A27" s="6">
        <v>44965</v>
      </c>
      <c r="B27">
        <v>107.68068114661074</v>
      </c>
      <c r="C27">
        <v>108.42337941562539</v>
      </c>
      <c r="D27">
        <v>85.720519650655035</v>
      </c>
      <c r="E27" s="4">
        <v>92.538653120607606</v>
      </c>
    </row>
    <row r="28" spans="1:5" x14ac:dyDescent="0.25">
      <c r="A28" s="6">
        <v>44966</v>
      </c>
      <c r="B28">
        <v>106.7298791362241</v>
      </c>
      <c r="C28">
        <v>108.41925409272596</v>
      </c>
      <c r="D28">
        <v>90.4366768558952</v>
      </c>
      <c r="E28" s="4">
        <v>92.334475871082304</v>
      </c>
    </row>
    <row r="29" spans="1:5" x14ac:dyDescent="0.25">
      <c r="A29" s="6">
        <v>44967</v>
      </c>
      <c r="B29">
        <v>106.96418018168792</v>
      </c>
      <c r="C29">
        <v>109.47508028263522</v>
      </c>
      <c r="D29">
        <v>89.650659388646289</v>
      </c>
      <c r="E29" s="4">
        <v>89.594851182403275</v>
      </c>
    </row>
    <row r="30" spans="1:5" x14ac:dyDescent="0.25">
      <c r="A30" s="6">
        <v>44970</v>
      </c>
      <c r="B30">
        <v>108.18876923961989</v>
      </c>
      <c r="C30">
        <v>108.13050799474284</v>
      </c>
      <c r="D30">
        <v>88.820960698689959</v>
      </c>
      <c r="E30" s="4">
        <v>100.94493625625725</v>
      </c>
    </row>
    <row r="31" spans="1:5" x14ac:dyDescent="0.25">
      <c r="A31" s="6">
        <v>44971</v>
      </c>
      <c r="B31">
        <v>108.15843562212682</v>
      </c>
      <c r="C31">
        <v>109.24891804561024</v>
      </c>
      <c r="D31">
        <v>82.576419213973807</v>
      </c>
      <c r="E31" s="4">
        <v>97.584395729045951</v>
      </c>
    </row>
    <row r="32" spans="1:5" x14ac:dyDescent="0.25">
      <c r="A32" s="6">
        <v>44972</v>
      </c>
      <c r="B32">
        <v>108.45837233992481</v>
      </c>
      <c r="C32">
        <v>109.18194476504954</v>
      </c>
      <c r="D32">
        <v>79.606986899563324</v>
      </c>
      <c r="E32" s="4">
        <v>93.199516681873121</v>
      </c>
    </row>
    <row r="33" spans="1:5" x14ac:dyDescent="0.25">
      <c r="A33" s="6">
        <v>44973</v>
      </c>
      <c r="B33">
        <v>106.96287269817529</v>
      </c>
      <c r="C33">
        <v>110.24524175175878</v>
      </c>
      <c r="D33">
        <v>88.078602620087352</v>
      </c>
      <c r="E33" s="4">
        <v>86.875940127734083</v>
      </c>
    </row>
    <row r="34" spans="1:5" x14ac:dyDescent="0.25">
      <c r="A34" s="6">
        <v>44974</v>
      </c>
      <c r="B34">
        <v>106.66685843091518</v>
      </c>
      <c r="C34">
        <v>110.68828425572457</v>
      </c>
      <c r="D34">
        <v>87.423580786026207</v>
      </c>
      <c r="E34" s="4">
        <v>89.028185337706219</v>
      </c>
    </row>
    <row r="35" spans="1:5" x14ac:dyDescent="0.25">
      <c r="A35" s="6">
        <v>44978</v>
      </c>
      <c r="B35">
        <v>104.52912288776039</v>
      </c>
      <c r="C35">
        <v>110.11335781345007</v>
      </c>
      <c r="D35">
        <v>99.869</v>
      </c>
      <c r="E35" s="4">
        <v>94.837866495697</v>
      </c>
    </row>
    <row r="36" spans="1:5" x14ac:dyDescent="0.25">
      <c r="A36" s="6">
        <v>44979</v>
      </c>
      <c r="B36">
        <v>104.36464146187117</v>
      </c>
      <c r="C36">
        <v>110.01702946182172</v>
      </c>
      <c r="D36">
        <v>97.336248908296952</v>
      </c>
      <c r="E36" s="4">
        <v>96.309520873918075</v>
      </c>
    </row>
    <row r="37" spans="1:5" x14ac:dyDescent="0.25">
      <c r="A37" s="6">
        <v>44980</v>
      </c>
      <c r="B37">
        <v>104.92084494814522</v>
      </c>
      <c r="C37">
        <v>109.48177130771037</v>
      </c>
      <c r="D37">
        <v>92.314406113537117</v>
      </c>
      <c r="E37" s="4">
        <v>103.04687692649128</v>
      </c>
    </row>
    <row r="38" spans="1:5" x14ac:dyDescent="0.25">
      <c r="A38" s="6">
        <v>44981</v>
      </c>
      <c r="B38">
        <v>103.81523688986283</v>
      </c>
      <c r="C38">
        <v>109.28807071026772</v>
      </c>
      <c r="D38">
        <v>94.628820960698704</v>
      </c>
      <c r="E38" s="4">
        <v>104.4366631321974</v>
      </c>
    </row>
    <row r="39" spans="1:5" x14ac:dyDescent="0.25">
      <c r="A39" s="6">
        <v>44984</v>
      </c>
      <c r="B39">
        <v>104.13426286694525</v>
      </c>
      <c r="C39">
        <v>109.68165987662314</v>
      </c>
      <c r="D39">
        <v>91.484720524017476</v>
      </c>
      <c r="E39" s="4">
        <v>99.804700022193188</v>
      </c>
    </row>
    <row r="40" spans="1:5" x14ac:dyDescent="0.25">
      <c r="A40" s="6">
        <v>44985</v>
      </c>
      <c r="B40">
        <v>103.81811335359062</v>
      </c>
      <c r="C40">
        <v>107.63801215316671</v>
      </c>
      <c r="D40">
        <v>90.39301746724891</v>
      </c>
      <c r="E40" s="4">
        <v>106.88037876359333</v>
      </c>
    </row>
    <row r="41" spans="1:5" x14ac:dyDescent="0.25">
      <c r="A41" s="6">
        <v>44986</v>
      </c>
      <c r="B41">
        <v>103.32754553965076</v>
      </c>
      <c r="C41">
        <v>109.42020620113695</v>
      </c>
      <c r="D41">
        <v>89.86899563318778</v>
      </c>
      <c r="E41" s="4">
        <v>98.457820629793119</v>
      </c>
    </row>
    <row r="42" spans="1:5" x14ac:dyDescent="0.25">
      <c r="A42" s="6">
        <v>44987</v>
      </c>
      <c r="B42">
        <v>104.11098966042039</v>
      </c>
      <c r="C42">
        <v>109.17215974136032</v>
      </c>
      <c r="D42">
        <v>85.54585152838429</v>
      </c>
      <c r="E42" s="4">
        <v>96.173895889330012</v>
      </c>
    </row>
    <row r="43" spans="1:5" x14ac:dyDescent="0.25">
      <c r="A43" s="6">
        <v>44988</v>
      </c>
      <c r="B43">
        <v>105.79215196096376</v>
      </c>
      <c r="C43">
        <v>108.5892593714068</v>
      </c>
      <c r="D43">
        <v>80.742358078602621</v>
      </c>
      <c r="E43" s="4">
        <v>99.168988730796741</v>
      </c>
    </row>
    <row r="44" spans="1:5" x14ac:dyDescent="0.25">
      <c r="A44" s="6">
        <v>44991</v>
      </c>
      <c r="B44">
        <v>105.86484804426617</v>
      </c>
      <c r="C44">
        <v>109.22908390152868</v>
      </c>
      <c r="D44">
        <v>81.266379912663766</v>
      </c>
      <c r="E44" s="4">
        <v>97.004907158533285</v>
      </c>
    </row>
    <row r="45" spans="1:5" x14ac:dyDescent="0.25">
      <c r="A45" s="6">
        <v>44992</v>
      </c>
      <c r="B45">
        <v>104.24226100508874</v>
      </c>
      <c r="C45">
        <v>110.62542370240462</v>
      </c>
      <c r="D45">
        <v>85.54585152838429</v>
      </c>
      <c r="E45" s="4">
        <v>89.348260301334065</v>
      </c>
    </row>
    <row r="46" spans="1:5" x14ac:dyDescent="0.25">
      <c r="A46" s="6">
        <v>44993</v>
      </c>
      <c r="B46">
        <v>104.38974514531371</v>
      </c>
      <c r="C46">
        <v>111.11430989610305</v>
      </c>
      <c r="D46">
        <v>83.449786026200883</v>
      </c>
      <c r="E46" s="4">
        <v>88.137992257046349</v>
      </c>
    </row>
    <row r="47" spans="1:5" x14ac:dyDescent="0.25">
      <c r="A47" s="6">
        <v>44994</v>
      </c>
      <c r="B47">
        <v>102.46277594439535</v>
      </c>
      <c r="C47">
        <v>110.21742111009753</v>
      </c>
      <c r="D47">
        <v>98.733628820960703</v>
      </c>
      <c r="E47" s="4">
        <v>90.882548763346747</v>
      </c>
    </row>
    <row r="48" spans="1:5" x14ac:dyDescent="0.25">
      <c r="A48" s="6">
        <v>44995</v>
      </c>
      <c r="B48">
        <v>100.97930515096205</v>
      </c>
      <c r="C48">
        <v>110.46187049189706</v>
      </c>
      <c r="D48">
        <v>108.29693886462883</v>
      </c>
      <c r="E48" s="4">
        <v>89.061721697531624</v>
      </c>
    </row>
    <row r="49" spans="1:5" x14ac:dyDescent="0.25">
      <c r="A49" s="6">
        <v>44998</v>
      </c>
      <c r="B49">
        <v>100.82685257338906</v>
      </c>
      <c r="C49">
        <v>110.40185235887267</v>
      </c>
      <c r="D49">
        <v>115.80786026200873</v>
      </c>
      <c r="E49" s="4">
        <v>88.860503538579152</v>
      </c>
    </row>
    <row r="50" spans="1:5" x14ac:dyDescent="0.25">
      <c r="A50" s="6">
        <v>44999</v>
      </c>
      <c r="B50">
        <v>102.48814112454043</v>
      </c>
      <c r="C50">
        <v>108.9441989782258</v>
      </c>
      <c r="D50">
        <v>103.62445414847163</v>
      </c>
      <c r="E50" s="4">
        <v>104.42877222400315</v>
      </c>
    </row>
    <row r="51" spans="1:5" x14ac:dyDescent="0.25">
      <c r="A51" s="6">
        <v>45000</v>
      </c>
      <c r="B51">
        <v>101.77268614642769</v>
      </c>
      <c r="C51">
        <v>105.51865001964632</v>
      </c>
      <c r="D51">
        <v>114.1484672489083</v>
      </c>
      <c r="E51" s="4">
        <v>127.53976277957241</v>
      </c>
    </row>
    <row r="52" spans="1:5" x14ac:dyDescent="0.25">
      <c r="A52" s="6">
        <v>45001</v>
      </c>
      <c r="B52">
        <v>103.56001610819689</v>
      </c>
      <c r="C52">
        <v>107.65476492005084</v>
      </c>
      <c r="D52">
        <v>100.39301310043669</v>
      </c>
      <c r="E52" s="4">
        <v>112.2526076985673</v>
      </c>
    </row>
    <row r="53" spans="1:5" x14ac:dyDescent="0.25">
      <c r="A53" s="6">
        <v>45002</v>
      </c>
      <c r="B53">
        <v>102.41884449837086</v>
      </c>
      <c r="C53">
        <v>103.93143947172258</v>
      </c>
      <c r="D53">
        <v>111.39737991266377</v>
      </c>
      <c r="E53" s="4">
        <v>157.90841614677092</v>
      </c>
    </row>
    <row r="54" spans="1:5" x14ac:dyDescent="0.25">
      <c r="A54" s="6">
        <v>45005</v>
      </c>
      <c r="B54">
        <v>103.33225248029623</v>
      </c>
      <c r="C54">
        <v>106.04514187869518</v>
      </c>
      <c r="D54">
        <v>105.4585152838428</v>
      </c>
      <c r="E54" s="4">
        <v>131.43935097280104</v>
      </c>
    </row>
    <row r="55" spans="1:5" x14ac:dyDescent="0.25">
      <c r="A55" s="6">
        <v>45006</v>
      </c>
      <c r="B55">
        <v>104.6737305642576</v>
      </c>
      <c r="C55">
        <v>104.70598407549838</v>
      </c>
      <c r="D55">
        <v>93.362441048034952</v>
      </c>
      <c r="E55" s="4">
        <v>148.13552634823566</v>
      </c>
    </row>
    <row r="56" spans="1:5" x14ac:dyDescent="0.25">
      <c r="A56" s="6">
        <v>45007</v>
      </c>
      <c r="B56">
        <v>102.95046729460742</v>
      </c>
      <c r="C56">
        <v>106.10798988787246</v>
      </c>
      <c r="D56">
        <v>97.205240174672497</v>
      </c>
      <c r="E56" s="4">
        <v>140.22143861120014</v>
      </c>
    </row>
    <row r="57" spans="1:5" x14ac:dyDescent="0.25">
      <c r="A57" s="6">
        <v>45008</v>
      </c>
      <c r="B57">
        <v>103.25772592007614</v>
      </c>
      <c r="C57">
        <v>107.70962643164847</v>
      </c>
      <c r="D57">
        <v>98.733628820960703</v>
      </c>
      <c r="E57" s="4">
        <v>118.91894557739255</v>
      </c>
    </row>
    <row r="58" spans="1:5" x14ac:dyDescent="0.25">
      <c r="A58" s="6">
        <v>45009</v>
      </c>
      <c r="B58">
        <v>103.84007907660285</v>
      </c>
      <c r="C58">
        <v>108.0728166327503</v>
      </c>
      <c r="D58">
        <v>94.93449781659389</v>
      </c>
      <c r="E58" s="4">
        <v>109.71321480531651</v>
      </c>
    </row>
    <row r="59" spans="1:5" x14ac:dyDescent="0.25">
      <c r="A59" s="6">
        <v>45012</v>
      </c>
      <c r="B59">
        <v>104.01109792005524</v>
      </c>
      <c r="C59">
        <v>108.36748657974238</v>
      </c>
      <c r="D59">
        <v>89.956331877729269</v>
      </c>
      <c r="E59" s="4">
        <v>106.38670381969276</v>
      </c>
    </row>
    <row r="60" spans="1:5" x14ac:dyDescent="0.25">
      <c r="A60" s="6">
        <v>45013</v>
      </c>
      <c r="B60">
        <v>103.84740098427359</v>
      </c>
      <c r="C60">
        <v>106.39648443329509</v>
      </c>
      <c r="D60">
        <v>87.205235807860277</v>
      </c>
      <c r="E60" s="4">
        <v>122.72778832638768</v>
      </c>
    </row>
    <row r="61" spans="1:5" x14ac:dyDescent="0.25">
      <c r="A61" s="6">
        <v>45014</v>
      </c>
      <c r="B61">
        <v>105.32590334035888</v>
      </c>
      <c r="C61">
        <v>107.27225619837313</v>
      </c>
      <c r="D61">
        <v>83.493454148471614</v>
      </c>
      <c r="E61" s="4">
        <v>113.74300298374966</v>
      </c>
    </row>
    <row r="62" spans="1:5" x14ac:dyDescent="0.25">
      <c r="A62" s="6">
        <v>45015</v>
      </c>
      <c r="B62">
        <v>105.92786874957507</v>
      </c>
      <c r="C62">
        <v>107.36472337532119</v>
      </c>
      <c r="D62">
        <v>83.056768558951973</v>
      </c>
      <c r="E62" s="4">
        <v>108.92658989470571</v>
      </c>
    </row>
    <row r="63" spans="1:5" x14ac:dyDescent="0.25">
      <c r="A63" s="6">
        <v>45016</v>
      </c>
      <c r="B63">
        <v>107.45710146595053</v>
      </c>
      <c r="C63">
        <v>108.9890239393317</v>
      </c>
      <c r="D63">
        <v>81.659393013100441</v>
      </c>
      <c r="E63" s="4">
        <v>100.60907947624096</v>
      </c>
    </row>
    <row r="64" spans="1:5" x14ac:dyDescent="0.25">
      <c r="A64" s="6">
        <v>45019</v>
      </c>
      <c r="B64">
        <v>107.85457645379093</v>
      </c>
      <c r="C64">
        <v>110.38381674090063</v>
      </c>
      <c r="D64">
        <v>81.004362445414841</v>
      </c>
      <c r="E64" s="4">
        <v>97.564175276798267</v>
      </c>
    </row>
    <row r="65" spans="1:5" x14ac:dyDescent="0.25">
      <c r="A65" s="6">
        <v>45020</v>
      </c>
      <c r="B65">
        <v>107.22933783804987</v>
      </c>
      <c r="C65">
        <v>111.14702306248788</v>
      </c>
      <c r="D65">
        <v>82.969432314410483</v>
      </c>
      <c r="E65" s="4">
        <v>95.798584568342676</v>
      </c>
    </row>
    <row r="66" spans="1:5" x14ac:dyDescent="0.25">
      <c r="A66" s="6">
        <v>45021</v>
      </c>
      <c r="B66">
        <v>106.9620882080677</v>
      </c>
      <c r="C66">
        <v>111.04399109012574</v>
      </c>
      <c r="D66">
        <v>83.318777292576414</v>
      </c>
      <c r="E66" s="4">
        <v>94.150864301038155</v>
      </c>
    </row>
    <row r="67" spans="1:5" x14ac:dyDescent="0.25">
      <c r="A67" s="6">
        <v>45022</v>
      </c>
      <c r="B67">
        <v>107.34491938056662</v>
      </c>
      <c r="C67">
        <v>111.15397821002419</v>
      </c>
      <c r="D67">
        <v>80.349344978165931</v>
      </c>
      <c r="E67" s="4">
        <v>93.804650704016964</v>
      </c>
    </row>
    <row r="68" spans="1:5" x14ac:dyDescent="0.25">
      <c r="A68" s="6">
        <v>45026</v>
      </c>
      <c r="B68">
        <v>107.45187153189997</v>
      </c>
      <c r="C68">
        <v>110.71712365177051</v>
      </c>
      <c r="D68">
        <v>82.838423580786042</v>
      </c>
      <c r="E68" s="4">
        <v>98.31578428229723</v>
      </c>
    </row>
    <row r="69" spans="1:5" x14ac:dyDescent="0.25">
      <c r="A69" s="6">
        <v>45027</v>
      </c>
      <c r="B69">
        <v>107.44742608795703</v>
      </c>
      <c r="C69">
        <v>111.00278834679823</v>
      </c>
      <c r="D69">
        <v>83.406113537117918</v>
      </c>
      <c r="E69" s="4">
        <v>94.311148373733161</v>
      </c>
    </row>
    <row r="70" spans="1:5" x14ac:dyDescent="0.25">
      <c r="A70" s="6">
        <v>45028</v>
      </c>
      <c r="B70">
        <v>107.00314319036437</v>
      </c>
      <c r="C70">
        <v>111.61685488382957</v>
      </c>
      <c r="D70">
        <v>83.362445414847159</v>
      </c>
      <c r="E70" s="4">
        <v>92.793134909871043</v>
      </c>
    </row>
    <row r="71" spans="1:5" x14ac:dyDescent="0.25">
      <c r="A71" s="6">
        <v>45029</v>
      </c>
      <c r="B71">
        <v>108.42228579497612</v>
      </c>
      <c r="C71">
        <v>111.6359092561863</v>
      </c>
      <c r="D71">
        <v>77.729253275109173</v>
      </c>
      <c r="E71" s="4">
        <v>91.857075925332282</v>
      </c>
    </row>
    <row r="72" spans="1:5" x14ac:dyDescent="0.25">
      <c r="A72" s="6">
        <v>45030</v>
      </c>
      <c r="B72">
        <v>108.19792162420833</v>
      </c>
      <c r="C72">
        <v>112.38831179969961</v>
      </c>
      <c r="D72">
        <v>74.541484716157214</v>
      </c>
      <c r="E72" s="4">
        <v>87.017483293467819</v>
      </c>
    </row>
    <row r="73" spans="1:5" x14ac:dyDescent="0.25">
      <c r="A73" s="6">
        <v>45033</v>
      </c>
      <c r="B73">
        <v>108.55564911326468</v>
      </c>
      <c r="C73">
        <v>113.09690816224975</v>
      </c>
      <c r="D73">
        <v>74.017471615720538</v>
      </c>
      <c r="E73" s="4">
        <v>81.066258969743316</v>
      </c>
    </row>
    <row r="74" spans="1:5" x14ac:dyDescent="0.25">
      <c r="A74" s="6">
        <v>45034</v>
      </c>
      <c r="B74">
        <v>108.64848044266162</v>
      </c>
      <c r="C74">
        <v>112.5008646732898</v>
      </c>
      <c r="D74">
        <v>73.493449781659379</v>
      </c>
      <c r="E74" s="4">
        <v>86.09375385298253</v>
      </c>
    </row>
    <row r="75" spans="1:5" x14ac:dyDescent="0.25">
      <c r="A75" s="6">
        <v>45035</v>
      </c>
      <c r="B75">
        <v>108.63932805807319</v>
      </c>
      <c r="C75">
        <v>113.17933876294812</v>
      </c>
      <c r="D75">
        <v>71.877724890829697</v>
      </c>
      <c r="E75" s="4">
        <v>83.324045076813064</v>
      </c>
    </row>
    <row r="76" spans="1:5" x14ac:dyDescent="0.25">
      <c r="A76" s="6">
        <v>45036</v>
      </c>
      <c r="B76">
        <v>107.99264671272495</v>
      </c>
      <c r="C76">
        <v>113.16954116935827</v>
      </c>
      <c r="D76">
        <v>74.978165938864635</v>
      </c>
      <c r="E76" s="4">
        <v>83.511454146425663</v>
      </c>
    </row>
    <row r="77" spans="1:5" x14ac:dyDescent="0.25">
      <c r="A77" s="6">
        <v>45037</v>
      </c>
      <c r="B77">
        <v>108.0901849827674</v>
      </c>
      <c r="C77">
        <v>112.94519005410146</v>
      </c>
      <c r="D77">
        <v>73.231441048034938</v>
      </c>
      <c r="E77" s="4">
        <v>87.426330974280575</v>
      </c>
    </row>
    <row r="78" spans="1:5" x14ac:dyDescent="0.25">
      <c r="E78" s="4">
        <v>84.25862451606541</v>
      </c>
    </row>
  </sheetData>
  <pageMargins left="0.7" right="0.7" top="0.75" bottom="0.75" header="0.3" footer="0.3"/>
  <pageSetup scale="87" orientation="portrait" r:id="rId1"/>
  <colBreaks count="1" manualBreakCount="1">
    <brk id="15" max="77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G1.1</vt:lpstr>
      <vt:lpstr>G1.2</vt:lpstr>
      <vt:lpstr>G1.3</vt:lpstr>
      <vt:lpstr>G1.1!Print_Area</vt:lpstr>
      <vt:lpstr>G1.2!Print_Area</vt:lpstr>
      <vt:lpstr>G1.3!Print_Area</vt:lpstr>
    </vt:vector>
  </TitlesOfParts>
  <Company>Banco de la Republica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 Baiter</dc:creator>
  <cp:lastModifiedBy>Escobar Villarraga Liseth Mariana</cp:lastModifiedBy>
  <dcterms:created xsi:type="dcterms:W3CDTF">2023-04-24T23:45:10Z</dcterms:created>
  <dcterms:modified xsi:type="dcterms:W3CDTF">2023-05-30T21:09:38Z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2023-04-24T23:45:11Z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e1e5aa70-c45b-4267-a381-295e6ccfd0c5</vt:lpwstr>
  </property>
  <property fmtid="{D5CDD505-2E9C-101B-9397-08002B2CF9AE}" pid="8" name="MSIP_Label_d7faaadc-1a6d-4614-bb5b-a314f37e002a_ContentBits">
    <vt:lpwstr>0</vt:lpwstr>
  </property>
</Properties>
</file>