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Servgt\defi\ENCUESTA CREDITO\Reporte 202206\Historicos\"/>
    </mc:Choice>
  </mc:AlternateContent>
  <xr:revisionPtr revIDLastSave="0" documentId="13_ncr:1_{AD0AC32E-C6D6-431C-B49D-0BB5B35659A7}" xr6:coauthVersionLast="47" xr6:coauthVersionMax="47" xr10:uidLastSave="{00000000-0000-0000-0000-000000000000}"/>
  <bookViews>
    <workbookView xWindow="-120" yWindow="-120" windowWidth="29040" windowHeight="15840" activeTab="3"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41" authorId="0" shapeId="0" xr:uid="{00000000-0006-0000-0000-00000100000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xr:uid="{00000000-0006-0000-0000-000002000000}">
      <text>
        <r>
          <rPr>
            <b/>
            <sz val="9"/>
            <color indexed="81"/>
            <rFont val="Tahoma"/>
            <family val="2"/>
          </rPr>
          <t>Rodríguez Novoa Daniela:</t>
        </r>
        <r>
          <rPr>
            <sz val="9"/>
            <color indexed="81"/>
            <rFont val="Tahoma"/>
            <family val="2"/>
          </rPr>
          <t xml:space="preserve">
Esta pregunta se elimina a partir del segundo trimestre de 2021</t>
        </r>
      </text>
    </comment>
    <comment ref="C62" authorId="0" shapeId="0" xr:uid="{715A65E4-BF1D-4DD6-8B57-0F3E485EC22F}">
      <text>
        <r>
          <rPr>
            <b/>
            <sz val="9"/>
            <color indexed="81"/>
            <rFont val="Tahoma"/>
            <family val="2"/>
          </rPr>
          <t>Rodríguez Novoa Daniela:</t>
        </r>
        <r>
          <rPr>
            <sz val="9"/>
            <color indexed="81"/>
            <rFont val="Tahoma"/>
            <family val="2"/>
          </rPr>
          <t xml:space="preserve">
Esta pregunta se adiciona a partir de junio de 2022</t>
        </r>
      </text>
    </comment>
    <comment ref="C63" authorId="0" shapeId="0" xr:uid="{D61A8D97-B6DB-4A22-A149-134FB2CAFA8D}">
      <text>
        <r>
          <rPr>
            <b/>
            <sz val="9"/>
            <color indexed="81"/>
            <rFont val="Tahoma"/>
            <family val="2"/>
          </rPr>
          <t>Rodríguez Novoa Daniela:</t>
        </r>
        <r>
          <rPr>
            <sz val="9"/>
            <color indexed="81"/>
            <rFont val="Tahoma"/>
            <family val="2"/>
          </rPr>
          <t xml:space="preserve">
Esta pregunta se adiciona a partir de junio de 2022</t>
        </r>
      </text>
    </comment>
    <comment ref="C64" authorId="0" shapeId="0" xr:uid="{5B69A490-AC87-4B2D-8A25-2CD33B9EAA91}">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<sst xmlns="http://schemas.openxmlformats.org/spreadsheetml/2006/main" count="2619" uniqueCount="465">
  <si>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</si>
  <si>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</si>
  <si>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</si>
  <si>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</si>
  <si>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</si>
  <si>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</si>
  <si>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</si>
  <si>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</si>
  <si>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</si>
  <si>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</si>
  <si>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</si>
  <si>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</si>
  <si>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</si>
  <si>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</si>
  <si>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</si>
  <si>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</si>
  <si>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</si>
  <si>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</si>
  <si>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</si>
  <si>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</si>
  <si>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</si>
  <si>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</si>
  <si>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</si>
  <si>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</si>
  <si>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</si>
  <si>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</si>
  <si>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</si>
  <si>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</si>
  <si>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</si>
  <si>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</si>
  <si>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</si>
  <si>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</si>
  <si>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</si>
  <si>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</si>
  <si>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</si>
  <si>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</si>
  <si>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</si>
  <si>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</si>
  <si>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</si>
  <si>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</si>
  <si>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</si>
  <si>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</si>
  <si>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</si>
  <si>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</si>
  <si>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</si>
  <si>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</si>
  <si>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</si>
  <si>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</si>
  <si>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</si>
  <si>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</si>
  <si>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</si>
  <si>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</si>
  <si>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</si>
  <si>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</si>
  <si>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</si>
  <si>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</si>
  <si>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</si>
  <si>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</si>
  <si>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</si>
  <si>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</si>
  <si>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</si>
  <si>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</si>
  <si>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</si>
  <si>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</si>
  <si>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</si>
  <si>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</si>
  <si>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</si>
  <si>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</si>
  <si>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</si>
  <si>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</si>
  <si>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</si>
  <si>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</si>
  <si>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</si>
  <si>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</si>
  <si>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</si>
  <si>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</si>
  <si>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</si>
  <si>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</si>
  <si>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</si>
  <si>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</si>
  <si>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</si>
  <si>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</si>
  <si>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</si>
  <si>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</si>
  <si>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</si>
  <si>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</si>
  <si>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</si>
  <si>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</si>
  <si>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</si>
  <si>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</si>
  <si>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</si>
  <si>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</si>
  <si>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</si>
  <si>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</si>
  <si>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</si>
  <si>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</si>
  <si>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</si>
  <si>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</si>
  <si>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</si>
  <si>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</si>
  <si>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</si>
  <si>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</si>
  <si>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</si>
  <si>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</si>
  <si>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</si>
  <si>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</si>
  <si>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</si>
  <si>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</si>
  <si>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</si>
  <si>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</si>
  <si>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</si>
  <si>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</si>
  <si>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</si>
  <si>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</si>
  <si>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</si>
  <si>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</si>
  <si>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</si>
  <si>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</si>
  <si>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</si>
  <si>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</si>
  <si>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</si>
  <si>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</si>
  <si>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</si>
  <si>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</si>
  <si>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</si>
  <si>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</si>
  <si>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</si>
  <si>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</si>
  <si>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</si>
  <si>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</si>
  <si>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</si>
  <si>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</si>
  <si>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</si>
  <si>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</si>
  <si>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</si>
  <si>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</si>
  <si>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</si>
  <si>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</si>
  <si>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</si>
  <si>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</si>
  <si>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</si>
  <si>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</si>
  <si>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</si>
  <si>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</si>
  <si>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</si>
  <si>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</si>
  <si>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</si>
  <si>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</si>
  <si>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</si>
  <si>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</si>
  <si>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</si>
  <si>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</si>
  <si>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</si>
  <si>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</si>
  <si>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</si>
  <si>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</si>
  <si>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</si>
  <si>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</si>
  <si>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</si>
  <si>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</si>
  <si>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</si>
  <si>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</si>
  <si>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</si>
  <si>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</si>
  <si>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</si>
  <si>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</si>
  <si>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</si>
  <si>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</si>
  <si>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</si>
  <si>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</si>
  <si>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</si>
  <si>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</si>
  <si>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</si>
  <si>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</si>
  <si>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</si>
  <si>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</si>
  <si>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</si>
  <si>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</si>
  <si>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</si>
  <si>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</si>
  <si>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</si>
  <si>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</si>
  <si>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</si>
  <si>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</si>
  <si>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</si>
  <si>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</si>
  <si>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</si>
  <si>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</si>
  <si>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</si>
  <si>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</si>
  <si>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</si>
  <si>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</si>
  <si>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</si>
  <si>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</si>
  <si>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</si>
  <si>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</si>
  <si>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</si>
  <si>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</si>
  <si>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</si>
  <si>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</si>
  <si>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</si>
  <si>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</si>
  <si>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</si>
  <si>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</si>
  <si>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</si>
  <si>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</si>
  <si>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</si>
  <si>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</si>
  <si>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</si>
  <si>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</si>
  <si>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</si>
  <si>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</si>
  <si>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</si>
  <si>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</si>
  <si>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</si>
  <si>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</si>
  <si>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</si>
  <si>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</si>
  <si>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</si>
  <si>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</si>
  <si>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</si>
  <si>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</si>
  <si>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</si>
  <si>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</si>
  <si>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</si>
  <si>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</si>
  <si>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</si>
  <si>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</si>
  <si>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</si>
  <si>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</si>
  <si>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</si>
  <si>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</si>
  <si>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</si>
  <si>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</si>
  <si>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</si>
  <si>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</si>
  <si>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</si>
  <si>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</si>
  <si>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</si>
  <si>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</si>
  <si>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</si>
  <si>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</si>
  <si>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</si>
  <si>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</si>
  <si>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</si>
  <si>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</si>
  <si>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</si>
  <si>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</si>
  <si>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</si>
  <si>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</si>
  <si>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</si>
  <si>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</si>
  <si>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</si>
  <si>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</si>
  <si>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</si>
  <si>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</si>
  <si>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</si>
  <si>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</si>
  <si>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</si>
  <si>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</si>
  <si>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</si>
  <si>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</si>
  <si>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</si>
  <si>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</si>
  <si>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</si>
  <si>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</si>
  <si>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</si>
  <si>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</si>
  <si>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</si>
  <si>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</si>
  <si>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</si>
  <si>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</si>
  <si>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</si>
  <si>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</si>
  <si>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</si>
  <si>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</si>
  <si>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</si>
  <si>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</si>
  <si>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</si>
  <si>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</si>
  <si>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</si>
  <si>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</si>
  <si>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</si>
  <si>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</si>
  <si>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</si>
  <si>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</si>
  <si>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</si>
  <si>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</si>
  <si>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</si>
  <si>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</si>
  <si>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</si>
  <si>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</si>
  <si>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</si>
  <si>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</si>
  <si>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</si>
  <si>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</si>
  <si>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</si>
  <si>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</si>
  <si>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</si>
  <si>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</si>
  <si>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</si>
  <si>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</si>
  <si>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</si>
  <si>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</si>
  <si>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</si>
  <si>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</si>
  <si>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</si>
  <si>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</si>
  <si>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</si>
  <si>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</si>
  <si>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</si>
  <si>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</si>
  <si>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</si>
  <si>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</si>
  <si>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</si>
  <si>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</si>
  <si>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</si>
  <si>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</si>
  <si>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</si>
  <si>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</si>
  <si>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</si>
  <si>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</si>
  <si>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</si>
  <si>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</si>
  <si>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</si>
  <si>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</si>
  <si>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</si>
  <si>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</si>
  <si>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</si>
  <si>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</si>
  <si>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</si>
  <si>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</si>
  <si>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</si>
  <si>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</si>
  <si>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</si>
  <si>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</si>
  <si>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</si>
  <si>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</si>
  <si>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</si>
  <si>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</si>
  <si>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</si>
  <si>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</si>
  <si>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</si>
  <si>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</si>
  <si>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</si>
  <si>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</si>
  <si>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</si>
  <si>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</si>
  <si>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</si>
  <si>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</si>
  <si>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</si>
  <si>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</si>
  <si>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</si>
  <si>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</si>
  <si>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</si>
  <si>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</si>
  <si>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</si>
  <si>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</si>
  <si>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</si>
  <si>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</si>
  <si>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</si>
  <si>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</si>
  <si>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</si>
  <si>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</si>
  <si>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</si>
  <si>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</si>
  <si>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</si>
  <si>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</si>
  <si>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</si>
  <si>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</si>
  <si>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</si>
  <si>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</si>
  <si>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</si>
  <si>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</si>
  <si>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</si>
  <si>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</si>
  <si>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</si>
  <si>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</si>
  <si>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</si>
  <si>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</si>
  <si>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</si>
  <si>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</si>
  <si>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</si>
  <si>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</si>
  <si>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</si>
  <si>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</si>
  <si>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</si>
  <si>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</si>
  <si>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</si>
  <si>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</si>
  <si>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</si>
  <si>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</si>
  <si>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</si>
  <si>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</si>
  <si>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</si>
  <si>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</si>
  <si>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</si>
  <si>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</si>
  <si>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</si>
  <si>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</si>
  <si>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</si>
  <si>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</si>
  <si>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</si>
  <si>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</si>
  <si>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</si>
  <si>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</si>
  <si>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</si>
  <si>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</si>
  <si>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</si>
  <si>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</si>
  <si>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</si>
  <si>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</si>
  <si>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</si>
  <si>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</si>
  <si>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</si>
  <si>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</si>
  <si>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</si>
  <si>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</si>
  <si>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</si>
  <si>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</si>
  <si>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</si>
  <si>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</si>
  <si>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</si>
  <si>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</si>
  <si>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</si>
  <si>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</si>
  <si>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</si>
  <si>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</si>
  <si>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</si>
  <si>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</si>
  <si>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</si>
  <si>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</si>
  <si>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</si>
  <si>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</si>
  <si>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</si>
  <si>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</si>
  <si>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</si>
  <si>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</si>
  <si>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</si>
  <si>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</si>
  <si>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</si>
  <si>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</si>
  <si>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</si>
  <si>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</si>
  <si>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</si>
  <si>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</si>
  <si>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</si>
  <si>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</si>
  <si>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</si>
  <si>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</si>
  <si>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</si>
  <si>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</si>
  <si>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</si>
  <si>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</si>
  <si>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</si>
  <si>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PR1007</t>
  </si>
  <si>
    <t>PR1034</t>
  </si>
  <si>
    <t>PR1063</t>
  </si>
  <si>
    <t>P46</t>
  </si>
  <si>
    <t>P47</t>
  </si>
  <si>
    <t>P48</t>
  </si>
  <si>
    <t>¿Su entidad hace seguimiento en el tiempo a la carga financiera de los deudores de las carteras de consumo y vivienda, o solo se evalúa al momento de la colocación de créditos?</t>
  </si>
  <si>
    <t>Durante el último trimestre, ¿cuál fue la carga financiera promedio de los deudores que accedieron a nuevos créditos para las modalidades de consumo y vivienda?</t>
  </si>
  <si>
    <t>Para los porcentajes indicados en la pregunta anterior, ¿tiene en cuenta deudas de sus clientes con otros establecimientos financieros, o únicamente los créditos vigentes con su entidad?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</si>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</sst>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3">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0" xfId="302" applyFill="1" applyBorder="1" applyAlignment="1">
      <alignment wrapText="1"/>
    </xf>
    <xf numFmtId="0" fontId="7" fillId="3" borderId="0" xfId="302" applyFont="1" applyFill="1" applyBorder="1" applyAlignment="1">
      <alignment wrapText="1"/>
    </xf>
    <xf numFmtId="0" fontId="31" fillId="3" borderId="30" xfId="302" applyFill="1" applyBorder="1" applyAlignment="1">
      <alignment wrapText="1"/>
    </xf>
    <xf numFmtId="0" fontId="7" fillId="3" borderId="30" xfId="302" applyFont="1"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Fill="1" applyBorder="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xf numFmtId="170" fontId="0" fillId="0" borderId="0" xfId="0" applyNumberFormat="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0.133333333333333</c:v>
                </c:pt>
                <c:pt idx="1">
                  <c:v>0.3</c:v>
                </c:pt>
                <c:pt idx="2">
                  <c:v>3.3333333333333298E-2</c:v>
                </c:pt>
                <c:pt idx="3">
                  <c:v>0.1</c:v>
                </c:pt>
                <c:pt idx="4">
                  <c:v>0</c:v>
                </c:pt>
                <c:pt idx="5">
                  <c:v>3.3333333333333298E-2</c:v>
                </c:pt>
                <c:pt idx="6">
                  <c:v>0.1</c:v>
                </c:pt>
                <c:pt idx="7">
                  <c:v>0</c:v>
                </c:pt>
                <c:pt idx="8">
                  <c:v>0</c:v>
                </c:pt>
                <c:pt idx="9">
                  <c:v>0.1</c:v>
                </c:pt>
                <c:pt idx="10">
                  <c:v>0.1</c:v>
                </c:pt>
                <c:pt idx="11">
                  <c:v>0.1</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6.6666666666666693E-2</c:v>
                </c:pt>
                <c:pt idx="2">
                  <c:v>0.266666666666667</c:v>
                </c:pt>
                <c:pt idx="3">
                  <c:v>3.3333333333333298E-2</c:v>
                </c:pt>
                <c:pt idx="4">
                  <c:v>0.1</c:v>
                </c:pt>
                <c:pt idx="5">
                  <c:v>0</c:v>
                </c:pt>
                <c:pt idx="6">
                  <c:v>6.6666666666666693E-2</c:v>
                </c:pt>
                <c:pt idx="7">
                  <c:v>0.16666666666666699</c:v>
                </c:pt>
                <c:pt idx="8">
                  <c:v>0</c:v>
                </c:pt>
                <c:pt idx="9">
                  <c:v>0</c:v>
                </c:pt>
                <c:pt idx="10">
                  <c:v>0.16666666666666699</c:v>
                </c:pt>
                <c:pt idx="11">
                  <c:v>3.3333333333333298E-2</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0.4</c:v>
                </c:pt>
                <c:pt idx="2">
                  <c:v>0.4</c:v>
                </c:pt>
                <c:pt idx="3">
                  <c:v>0</c:v>
                </c:pt>
                <c:pt idx="4">
                  <c:v>0.8</c:v>
                </c:pt>
                <c:pt idx="5">
                  <c:v>0.2</c:v>
                </c:pt>
                <c:pt idx="6">
                  <c:v>0.2</c:v>
                </c:pt>
                <c:pt idx="7">
                  <c:v>0</c:v>
                </c:pt>
                <c:pt idx="8">
                  <c:v>0.4</c:v>
                </c:pt>
                <c:pt idx="9">
                  <c:v>0.2</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-0.8</c:v>
                </c:pt>
                <c:pt idx="1">
                  <c:v>-0.2</c:v>
                </c:pt>
                <c:pt idx="2">
                  <c:v>0.6</c:v>
                </c:pt>
                <c:pt idx="3">
                  <c:v>0.8</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0.8</c:v>
                </c:pt>
                <c:pt idx="1">
                  <c:v>0.6</c:v>
                </c:pt>
                <c:pt idx="2">
                  <c:v>0.4</c:v>
                </c:pt>
                <c:pt idx="3">
                  <c:v>-0.2</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c:v>
                </c:pt>
                <c:pt idx="1">
                  <c:v>0.2</c:v>
                </c:pt>
                <c:pt idx="2">
                  <c:v>0.4</c:v>
                </c:pt>
                <c:pt idx="3">
                  <c:v>0.2</c:v>
                </c:pt>
                <c:pt idx="4">
                  <c:v>0</c:v>
                </c:pt>
                <c:pt idx="5">
                  <c:v>0.4</c:v>
                </c:pt>
                <c:pt idx="6">
                  <c:v>0.4</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0.4</c:v>
                </c:pt>
                <c:pt idx="2">
                  <c:v>0.4</c:v>
                </c:pt>
                <c:pt idx="3">
                  <c:v>0.2</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0.4</c:v>
                </c:pt>
                <c:pt idx="2">
                  <c:v>0.6</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20.0%</c:v>
                </c:pt>
                <c:pt idx="1">
                  <c:v>40.0%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0.2</c:v>
                </c:pt>
                <c:pt idx="1">
                  <c:v>0.4</c:v>
                </c:pt>
                <c:pt idx="2">
                  <c:v>0.2</c:v>
                </c:pt>
                <c:pt idx="3">
                  <c:v>0</c:v>
                </c:pt>
                <c:pt idx="4">
                  <c:v>0</c:v>
                </c:pt>
                <c:pt idx="5">
                  <c:v>0</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0.2</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c:v>
                </c:pt>
                <c:pt idx="2">
                  <c:v>0.4</c:v>
                </c:pt>
                <c:pt idx="3">
                  <c:v>0.4</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0.4</c:v>
                </c:pt>
                <c:pt idx="2">
                  <c:v>0.4</c:v>
                </c:pt>
                <c:pt idx="3">
                  <c:v>0.2</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0.2</c:v>
                </c:pt>
                <c:pt idx="2">
                  <c:v>0</c:v>
                </c:pt>
                <c:pt idx="3">
                  <c:v>0</c:v>
                </c:pt>
                <c:pt idx="4">
                  <c:v>0</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0.2</c:v>
                </c:pt>
                <c:pt idx="3">
                  <c:v>0.2</c:v>
                </c:pt>
                <c:pt idx="4">
                  <c:v>0.2</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0.22666666666666699</c:v>
                </c:pt>
                <c:pt idx="1">
                  <c:v>0.266666666666667</c:v>
                </c:pt>
                <c:pt idx="2">
                  <c:v>0.24</c:v>
                </c:pt>
                <c:pt idx="3">
                  <c:v>0.16</c:v>
                </c:pt>
                <c:pt idx="4">
                  <c:v>0.10666666666666701</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c:v>
                </c:pt>
                <c:pt idx="1">
                  <c:v>0.2</c:v>
                </c:pt>
                <c:pt idx="2">
                  <c:v>0.2</c:v>
                </c:pt>
                <c:pt idx="3">
                  <c:v>0.2</c:v>
                </c:pt>
                <c:pt idx="4">
                  <c:v>0.2</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0.25</c:v>
                </c:pt>
                <c:pt idx="2">
                  <c:v>0.75</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0.25</c:v>
                </c:pt>
                <c:pt idx="2">
                  <c:v>0.75</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0.2</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0.4</c:v>
                </c:pt>
                <c:pt idx="2">
                  <c:v>0.6</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0.4</c:v>
                </c:pt>
                <c:pt idx="2">
                  <c:v>0.4</c:v>
                </c:pt>
                <c:pt idx="3">
                  <c:v>0.2</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0.4</c:v>
                </c:pt>
                <c:pt idx="2">
                  <c:v>0</c:v>
                </c:pt>
                <c:pt idx="3">
                  <c:v>0</c:v>
                </c:pt>
                <c:pt idx="4">
                  <c:v>0</c:v>
                </c:pt>
                <c:pt idx="5">
                  <c:v>0.2</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0.2</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0.2</c:v>
                </c:pt>
                <c:pt idx="1">
                  <c:v>0.266666666666667</c:v>
                </c:pt>
                <c:pt idx="2">
                  <c:v>0</c:v>
                </c:pt>
                <c:pt idx="3">
                  <c:v>0.266666666666667</c:v>
                </c:pt>
                <c:pt idx="4">
                  <c:v>0</c:v>
                </c:pt>
                <c:pt idx="5">
                  <c:v>3.3333333333333298E-2</c:v>
                </c:pt>
                <c:pt idx="6">
                  <c:v>0.2</c:v>
                </c:pt>
                <c:pt idx="7">
                  <c:v>3.3333333333333298E-2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3.3333333333333298E-2</c:v>
                </c:pt>
                <c:pt idx="1">
                  <c:v>0</c:v>
                </c:pt>
                <c:pt idx="2">
                  <c:v>3.3333333333333298E-2</c:v>
                </c:pt>
                <c:pt idx="3">
                  <c:v>0.133333333333333</c:v>
                </c:pt>
                <c:pt idx="4">
                  <c:v>0.36666666666666697</c:v>
                </c:pt>
                <c:pt idx="5">
                  <c:v>0.133333333333333</c:v>
                </c:pt>
                <c:pt idx="6">
                  <c:v>0.3</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6.6666666666666693E-2</c:v>
                </c:pt>
                <c:pt idx="1">
                  <c:v>0.3</c:v>
                </c:pt>
                <c:pt idx="2">
                  <c:v>0.2</c:v>
                </c:pt>
                <c:pt idx="3">
                  <c:v>6.6666666666666693E-2</c:v>
                </c:pt>
                <c:pt idx="4">
                  <c:v>6.6666666666666693E-2</c:v>
                </c:pt>
                <c:pt idx="5">
                  <c:v>0.3</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6.6666666666666693E-2</c:v>
                </c:pt>
                <c:pt idx="1">
                  <c:v>0</c:v>
                </c:pt>
                <c:pt idx="2">
                  <c:v>0.18666666666666701</c:v>
                </c:pt>
                <c:pt idx="3">
                  <c:v>0.24</c:v>
                </c:pt>
                <c:pt idx="4">
                  <c:v>0.04</c:v>
                </c:pt>
                <c:pt idx="5">
                  <c:v>0.04</c:v>
                </c:pt>
                <c:pt idx="6">
                  <c:v>0</c:v>
                </c:pt>
                <c:pt idx="7">
                  <c:v>0.12</c:v>
                </c:pt>
                <c:pt idx="8">
                  <c:v>0</c:v>
                </c:pt>
                <c:pt idx="9">
                  <c:v>0.133333333333333</c:v>
                </c:pt>
                <c:pt idx="10">
                  <c:v>0</c:v>
                </c:pt>
                <c:pt idx="11">
                  <c:v>0</c:v>
                </c:pt>
                <c:pt idx="12">
                  <c:v>5.3333333333333302E-2</c:v>
                </c:pt>
                <c:pt idx="13">
                  <c:v>0.10666666666666701</c:v>
                </c:pt>
                <c:pt idx="14">
                  <c:v>1.3333333333333299E-2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1.3333333333333299E-2</c:v>
                </c:pt>
                <c:pt idx="2">
                  <c:v>0.08</c:v>
                </c:pt>
                <c:pt idx="3">
                  <c:v>0.12</c:v>
                </c:pt>
                <c:pt idx="4">
                  <c:v>0</c:v>
                </c:pt>
                <c:pt idx="5">
                  <c:v>0</c:v>
                </c:pt>
                <c:pt idx="6">
                  <c:v>0.04</c:v>
                </c:pt>
                <c:pt idx="7">
                  <c:v>0.24</c:v>
                </c:pt>
                <c:pt idx="8">
                  <c:v>0.133333333333333</c:v>
                </c:pt>
                <c:pt idx="9">
                  <c:v>0</c:v>
                </c:pt>
                <c:pt idx="10">
                  <c:v>6.6666666666666693E-2</c:v>
                </c:pt>
                <c:pt idx="11">
                  <c:v>0.04</c:v>
                </c:pt>
                <c:pt idx="12">
                  <c:v>0.21333333333333299</c:v>
                </c:pt>
                <c:pt idx="13">
                  <c:v>1.3333333333333299E-2</c:v>
                </c:pt>
                <c:pt idx="14">
                  <c:v>0.04</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1</c:v>
                </c:pt>
                <c:pt idx="1">
                  <c:v>0.2</c:v>
                </c:pt>
                <c:pt idx="2">
                  <c:v>0</c:v>
                </c:pt>
                <c:pt idx="3">
                  <c:v>0</c:v>
                </c:pt>
                <c:pt idx="4">
                  <c:v>0.6</c:v>
                </c:pt>
                <c:pt idx="5">
                  <c:v>0.2</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0.120099160945843</c:v>
                </c:pt>
                <c:pt idx="1">
                  <c:v>8.7128146453089306E-2</c:v>
                </c:pt>
                <c:pt idx="2">
                  <c:v>5.9496567505720799E-2</c:v>
                </c:pt>
                <c:pt idx="3">
                  <c:v>6.4836003051105998E-2</c:v>
                </c:pt>
                <c:pt idx="4">
                  <c:v>0.147730739893211</c:v>
                </c:pt>
                <c:pt idx="5">
                  <c:v>5.0111692274163698E-2</c:v>
                </c:pt>
                <c:pt idx="6">
                  <c:v>5.41571319603356E-2</c:v>
                </c:pt>
                <c:pt idx="7">
                  <c:v>4.5962732919254699E-2</c:v>
                </c:pt>
                <c:pt idx="8">
                  <c:v>5.0474011114743401E-2</c:v>
                </c:pt>
                <c:pt idx="9">
                  <c:v>4.3581780538302299E-2</c:v>
                </c:pt>
                <c:pt idx="10">
                  <c:v>5.3794813119755903E-2</c:v>
                </c:pt>
                <c:pt idx="11">
                  <c:v>5.0111692274163698E-2</c:v>
                </c:pt>
                <c:pt idx="12">
                  <c:v>4.4772256728778499E-2</c:v>
                </c:pt>
                <c:pt idx="13">
                  <c:v>4.4409937888198803E-2</c:v>
                </c:pt>
                <c:pt idx="14">
                  <c:v>8.3333333333333301E-2</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0.2</c:v>
                </c:pt>
                <c:pt idx="1">
                  <c:v>0</c:v>
                </c:pt>
                <c:pt idx="2">
                  <c:v>0.2</c:v>
                </c:pt>
                <c:pt idx="3">
                  <c:v>0</c:v>
                </c:pt>
                <c:pt idx="4">
                  <c:v>0</c:v>
                </c:pt>
                <c:pt idx="5">
                  <c:v>0</c:v>
                </c:pt>
                <c:pt idx="6">
                  <c:v>0.2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0.8</c:v>
                </c:pt>
                <c:pt idx="1">
                  <c:v>0.6</c:v>
                </c:pt>
                <c:pt idx="2">
                  <c:v>0.4</c:v>
                </c:pt>
                <c:pt idx="3">
                  <c:v>-0.2</c:v>
                </c:pt>
                <c:pt idx="4">
                  <c:v>-0.2</c:v>
                </c:pt>
                <c:pt idx="5">
                  <c:v>0.4</c:v>
                </c:pt>
                <c:pt idx="6">
                  <c:v>0.4</c:v>
                </c:pt>
                <c:pt idx="7">
                  <c:v>0</c:v>
                </c:pt>
                <c:pt idx="8">
                  <c:v>-0.4</c:v>
                </c:pt>
                <c:pt idx="9">
                  <c:v>0.8</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6.4761904761904798E-2</c:v>
                </c:pt>
                <c:pt idx="1">
                  <c:v>4.33333333333333E-2</c:v>
                </c:pt>
                <c:pt idx="2">
                  <c:v>4.33333333333333E-2</c:v>
                </c:pt>
                <c:pt idx="3">
                  <c:v>9.6190476190476201E-2</c:v>
                </c:pt>
                <c:pt idx="4">
                  <c:v>0.15619047619047599</c:v>
                </c:pt>
                <c:pt idx="5">
                  <c:v>6.3333333333333297E-2</c:v>
                </c:pt>
                <c:pt idx="6">
                  <c:v>0.14476190476190501</c:v>
                </c:pt>
                <c:pt idx="7">
                  <c:v>0.124761904761905</c:v>
                </c:pt>
                <c:pt idx="8">
                  <c:v>0.15333333333333299</c:v>
                </c:pt>
                <c:pt idx="9">
                  <c:v>7.0000000000000007E-2</c:v>
                </c:pt>
                <c:pt idx="10">
                  <c:v>0.04</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4"/>
  <sheetViews>
    <sheetView showGridLines="0" zoomScaleNormal="100" workbookViewId="0">
      <selection activeCell="D6" sqref="D6"/>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402</v>
      </c>
    </row>
    <row r="4" spans="2:6" s="67" customFormat="1" x14ac:dyDescent="0.25"/>
    <row r="5" spans="2:6" s="67" customFormat="1" x14ac:dyDescent="0.25">
      <c r="C5" s="311" t="s">
        <v>401</v>
      </c>
      <c r="D5" s="312"/>
    </row>
    <row r="6" spans="2:6" s="67" customFormat="1" x14ac:dyDescent="0.25">
      <c r="C6" t="s">
        <v>295</v>
      </c>
      <c r="D6" s="310">
        <v>44713</v>
      </c>
    </row>
    <row r="7" spans="2:6" s="67" customFormat="1" x14ac:dyDescent="0.25">
      <c r="C7" t="s">
        <v>296</v>
      </c>
      <c r="D7" s="309" t="s">
        <v>343</v>
      </c>
    </row>
    <row r="8" spans="2:6" s="67" customFormat="1" x14ac:dyDescent="0.25">
      <c r="C8" s="28"/>
      <c r="D8" s="28"/>
    </row>
    <row r="9" spans="2:6" s="67" customFormat="1" x14ac:dyDescent="0.25">
      <c r="C9" s="308" t="s">
        <v>399</v>
      </c>
      <c r="E9" s="28"/>
    </row>
    <row r="11" spans="2:6" x14ac:dyDescent="0.25">
      <c r="C11" s="28" t="s">
        <v>430</v>
      </c>
      <c r="D11" s="28" t="s">
        <v>431</v>
      </c>
      <c r="E11" s="28" t="s">
        <v>342</v>
      </c>
    </row>
    <row r="12" spans="2:6" x14ac:dyDescent="0.25">
      <c r="C12" s="28" t="s">
        <v>37</v>
      </c>
      <c r="D12" s="28" t="s">
        <v>297</v>
      </c>
      <c r="E12" t="s">
        <v>351</v>
      </c>
    </row>
    <row r="13" spans="2:6" x14ac:dyDescent="0.25">
      <c r="B13" s="67"/>
      <c r="C13" s="28" t="s">
        <v>38</v>
      </c>
      <c r="D13" s="28" t="s">
        <v>298</v>
      </c>
      <c r="E13" t="s">
        <v>352</v>
      </c>
      <c r="F13" s="67"/>
    </row>
    <row r="14" spans="2:6" x14ac:dyDescent="0.25">
      <c r="B14" s="67"/>
      <c r="C14" s="28" t="s">
        <v>39</v>
      </c>
      <c r="D14" s="28" t="s">
        <v>299</v>
      </c>
      <c r="E14" s="28" t="s">
        <v>353</v>
      </c>
      <c r="F14" s="67"/>
    </row>
    <row r="15" spans="2:6" x14ac:dyDescent="0.25">
      <c r="B15" s="67"/>
      <c r="C15" s="28" t="s">
        <v>40</v>
      </c>
      <c r="D15" s="28" t="s">
        <v>300</v>
      </c>
      <c r="E15" s="28" t="s">
        <v>354</v>
      </c>
      <c r="F15" s="67"/>
    </row>
    <row r="16" spans="2:6"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28" t="s">
        <v>347</v>
      </c>
      <c r="D18" s="28" t="s">
        <v>303</v>
      </c>
      <c r="E18" s="67" t="s">
        <v>357</v>
      </c>
      <c r="F18" s="67"/>
    </row>
    <row r="19" spans="2:6" x14ac:dyDescent="0.25">
      <c r="B19" s="28"/>
      <c r="C19" s="28" t="s">
        <v>348</v>
      </c>
      <c r="D19" s="28" t="s">
        <v>304</v>
      </c>
      <c r="E19" s="67" t="s">
        <v>358</v>
      </c>
      <c r="F19" s="67"/>
    </row>
    <row r="20" spans="2:6" x14ac:dyDescent="0.25">
      <c r="B20" s="28"/>
      <c r="C20" s="28" t="s">
        <v>42</v>
      </c>
      <c r="D20" s="28" t="s">
        <v>305</v>
      </c>
      <c r="E20" s="67" t="s">
        <v>359</v>
      </c>
      <c r="F20" s="67"/>
    </row>
    <row r="21" spans="2:6" x14ac:dyDescent="0.25">
      <c r="B21" s="28"/>
      <c r="C21" s="28" t="s">
        <v>43</v>
      </c>
      <c r="D21" s="28" t="s">
        <v>306</v>
      </c>
      <c r="E21" s="67" t="s">
        <v>360</v>
      </c>
      <c r="F21" s="67"/>
    </row>
    <row r="22" spans="2:6" x14ac:dyDescent="0.25">
      <c r="B22" s="28"/>
      <c r="C22" s="28" t="s">
        <v>44</v>
      </c>
      <c r="D22" s="28" t="s">
        <v>307</v>
      </c>
      <c r="E22" s="67" t="s">
        <v>95</v>
      </c>
      <c r="F22" s="67"/>
    </row>
    <row r="23" spans="2:6" x14ac:dyDescent="0.25">
      <c r="B23" s="28"/>
      <c r="C23" s="28" t="s">
        <v>45</v>
      </c>
      <c r="D23" s="28"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7" t="s">
        <v>350</v>
      </c>
      <c r="D41" s="357" t="s">
        <v>325</v>
      </c>
      <c r="E41" t="s">
        <v>378</v>
      </c>
      <c r="F41" s="67"/>
    </row>
    <row r="42" spans="2:6" x14ac:dyDescent="0.25">
      <c r="B42" s="67"/>
      <c r="C42" s="357" t="s">
        <v>62</v>
      </c>
      <c r="D42" s="357"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455</v>
      </c>
      <c r="D62" s="28" t="s">
        <v>458</v>
      </c>
      <c r="E62" t="s">
        <v>461</v>
      </c>
      <c r="F62" s="67"/>
    </row>
    <row r="63" spans="2:6" x14ac:dyDescent="0.25">
      <c r="C63" s="28" t="s">
        <v>456</v>
      </c>
      <c r="D63" s="28" t="s">
        <v>459</v>
      </c>
      <c r="E63" t="s">
        <v>462</v>
      </c>
    </row>
    <row r="64" spans="2:6" x14ac:dyDescent="0.25">
      <c r="C64" s="28" t="s">
        <v>457</v>
      </c>
      <c r="D64" s="28" t="s">
        <v>460</v>
      </c>
      <c r="E64" t="s">
        <v>463</v>
      </c>
    </row>
  </sheetData>
  <phoneticPr fontId="40" type="noConversion"/>
  <dataValidations count="1">
    <dataValidation type="list" allowBlank="1" showInputMessage="1" showErrorMessage="1" sqref="D7" xr:uid="{00000000-0002-0000-0000-000000000000}">
      <formula1>$C$63:$C$65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Bancos!$A$7:$A$60</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78" t="s">
        <v>407</v>
      </c>
      <c r="C2" s="378" t="s">
        <v>108</v>
      </c>
      <c r="D2" s="378" t="s">
        <v>108</v>
      </c>
      <c r="E2" s="378"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0.2</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0.6</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0.2</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0.2</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0.2</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0.4</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0.2</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8" t="s">
        <v>433</v>
      </c>
      <c r="C2" s="378"/>
      <c r="D2" s="378"/>
      <c r="E2" s="378"/>
      <c r="F2" s="378"/>
      <c r="G2" s="378"/>
      <c r="H2" s="378"/>
      <c r="I2" s="378"/>
      <c r="J2" s="378"/>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1.5</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4.5</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0.25</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6</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8" t="s">
        <v>434</v>
      </c>
      <c r="C2" s="378"/>
      <c r="D2" s="378"/>
      <c r="E2" s="378"/>
      <c r="F2" s="378"/>
      <c r="G2" s="378"/>
      <c r="H2" s="378"/>
      <c r="I2" s="378"/>
      <c r="J2" s="378"/>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2</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2.75</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0.25</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4.25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62" t="s">
        <v>359</v>
      </c>
      <c r="C2" s="362"/>
      <c r="D2" s="362"/>
      <c r="E2" s="362"/>
    </row>
    <row r="3" spans="2:5" ht="15.95" customHeight="1" x14ac:dyDescent="0.2">
      <c r="B3" s="362"/>
      <c r="C3" s="362"/>
      <c r="D3" s="362"/>
      <c r="E3" s="362"/>
    </row>
    <row r="4" spans="2:5" ht="15.95" customHeight="1" x14ac:dyDescent="0.2">
      <c r="B4" s="136"/>
      <c r="C4" s="136"/>
      <c r="D4" s="136"/>
      <c r="E4" s="136"/>
    </row>
    <row r="5" spans="2:5" ht="33" customHeight="1" x14ac:dyDescent="0.2">
      <c r="B5" s="363" t="s">
        <v>84</v>
      </c>
      <c r="C5" s="364"/>
      <c r="D5" s="137" t="s">
        <v>85</v>
      </c>
    </row>
    <row r="6" spans="2:5" ht="15.95" customHeight="1" x14ac:dyDescent="0.2">
      <c r="B6" s="365" t="s">
        <v>86</v>
      </c>
      <c r="C6" s="366"/>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67" t="s">
        <v>87</v>
      </c>
      <c r="C7" s="368"/>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9" t="s">
        <v>408</v>
      </c>
      <c r="C2" s="369" t="s">
        <v>88</v>
      </c>
      <c r="D2" s="369" t="s">
        <v>88</v>
      </c>
      <c r="E2" s="369" t="s">
        <v>88</v>
      </c>
      <c r="F2" s="369" t="s">
        <v>88</v>
      </c>
      <c r="G2" s="369" t="s">
        <v>88</v>
      </c>
      <c r="H2" s="369" t="s">
        <v>88</v>
      </c>
      <c r="I2" s="369"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0.37</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0.255</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0.27500000000000002</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9" t="s">
        <v>95</v>
      </c>
      <c r="C2" s="369" t="s">
        <v>95</v>
      </c>
      <c r="D2" s="369" t="s">
        <v>95</v>
      </c>
      <c r="E2" s="369" t="s">
        <v>95</v>
      </c>
      <c r="F2" s="369" t="s">
        <v>95</v>
      </c>
      <c r="G2" s="369" t="s">
        <v>95</v>
      </c>
      <c r="H2" s="369" t="s">
        <v>95</v>
      </c>
      <c r="I2" s="369" t="s">
        <v>95</v>
      </c>
    </row>
    <row r="3" spans="2:9" ht="24" customHeight="1" x14ac:dyDescent="0.2">
      <c r="B3" s="379" t="s">
        <v>96</v>
      </c>
      <c r="C3" s="380" t="s">
        <v>96</v>
      </c>
      <c r="D3" s="119" t="s">
        <v>97</v>
      </c>
      <c r="E3" s="119" t="s">
        <v>98</v>
      </c>
      <c r="F3" s="119" t="s">
        <v>99</v>
      </c>
      <c r="G3" s="120" t="s">
        <v>100</v>
      </c>
    </row>
    <row r="4" spans="2:9" ht="15.95" customHeight="1" x14ac:dyDescent="0.2">
      <c r="B4" s="374" t="s">
        <v>101</v>
      </c>
      <c r="C4" s="375" t="s">
        <v>101</v>
      </c>
      <c r="D4" s="260">
        <f>IF(Indice!$D$7="Bancos",VLOOKUP(Indice!$D$6,Bancos!$A:$AAV,MATCH(Indice!$C$22,Bancos!$A$1:$AAV$1,0)+COLUMN(A1)-1,0),IF(Indice!$D$7="CFC",VLOOKUP(Indice!$D$6,CFC!$A:$ABM,MATCH(Indice!$C$22,Bancos!$A$1:$AAV$1,0)+COLUMN(A1)-1,0),VLOOKUP(Indice!$D$6,Coop!$A:$ABM,MATCH(Indice!$C$22,Bancos!$A$1:$AAV$1,0)+COLUMN(A1)-1,0)))</f>
        <v>0.6</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0.4</v>
      </c>
      <c r="H4" s="121"/>
    </row>
    <row r="5" spans="2:9" ht="15.95" customHeight="1" x14ac:dyDescent="0.2">
      <c r="B5" s="376" t="s">
        <v>102</v>
      </c>
      <c r="C5" s="377" t="s">
        <v>102</v>
      </c>
      <c r="D5" s="261">
        <f>IF(Indice!$D$7="Bancos",VLOOKUP(Indice!$D$6,Bancos!$A:$AAV,MATCH(Indice!$C$22,Bancos!$A$1:$AAV$1,0)+COLUMN(A1)+3,0),IF(Indice!$D$7="CFC",VLOOKUP(Indice!$D$6,CFC!$A:$ABM,MATCH(Indice!$C$22,Bancos!$A$1:$AAV$1,0)+COLUMN(A1)+3,0),VLOOKUP(Indice!$D$6,Coop!$A:$ABM,MATCH(Indice!$C$22,Bancos!$A$1:$AAV$1,0)+COLUMN(A1)+3,0)))</f>
        <v>0.75</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0.25</v>
      </c>
      <c r="H5" s="121"/>
    </row>
    <row r="6" spans="2:9" ht="15.95" customHeight="1" x14ac:dyDescent="0.2">
      <c r="B6" s="376" t="s">
        <v>103</v>
      </c>
      <c r="C6" s="377" t="s">
        <v>103</v>
      </c>
      <c r="D6" s="261">
        <f>IF(Indice!$D$7="Bancos",VLOOKUP(Indice!$D$6,Bancos!$A:$AAV,MATCH(Indice!$C$22,Bancos!$A$1:$AAV$1,0)+COLUMN(A1)+7,0),IF(Indice!$D$7="CFC",VLOOKUP(Indice!$D$6,CFC!$A:$ABM,MATCH(Indice!$C$22,Bancos!$A$1:$AAV$1,0)+COLUMN(A1)+7,0),VLOOKUP(Indice!$D$6,Coop!$A:$ABM,MATCH(Indice!$C$22,Bancos!$A$1:$AAV$1,0)+COLUMN(A1)+7,0)))</f>
        <v>0.66700000000000004</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0.33300000000000002</v>
      </c>
      <c r="H6" s="121"/>
    </row>
    <row r="7" spans="2:9" ht="15.95" customHeight="1" x14ac:dyDescent="0.2">
      <c r="B7" s="370" t="s">
        <v>104</v>
      </c>
      <c r="C7" s="371" t="s">
        <v>104</v>
      </c>
      <c r="D7" s="263">
        <f>IF(Indice!$D$7="Bancos",VLOOKUP(Indice!$D$6,Bancos!$A:$AAV,MATCH(Indice!$C$22,Bancos!$A$1:$AAV$1,0)+COLUMN(A1)+11,0),IF(Indice!$D$7="CFC",VLOOKUP(Indice!$D$6,CFC!$A:$ABM,MATCH(Indice!$C$22,Bancos!$A$1:$AAV$1,0)+COLUMN(A1)+11,0),VLOOKUP(Indice!$D$6,Coop!$A:$ABM,MATCH(Indice!$C$22,Bancos!$A$1:$AAV$1,0)+COLUMN(A1)+11,0)))</f>
        <v>0.75</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0.25</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9" t="s">
        <v>409</v>
      </c>
      <c r="C2" s="369" t="s">
        <v>105</v>
      </c>
      <c r="D2" s="369" t="s">
        <v>105</v>
      </c>
      <c r="E2" s="369" t="s">
        <v>105</v>
      </c>
      <c r="F2" s="369" t="s">
        <v>105</v>
      </c>
      <c r="G2" s="369" t="s">
        <v>105</v>
      </c>
      <c r="H2" s="369" t="s">
        <v>105</v>
      </c>
      <c r="I2" s="369" t="s">
        <v>105</v>
      </c>
      <c r="J2" s="369"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-0.2</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-0.2</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-0.2</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0.4</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9" t="s">
        <v>362</v>
      </c>
      <c r="C2" s="369" t="s">
        <v>107</v>
      </c>
      <c r="D2" s="369" t="s">
        <v>107</v>
      </c>
      <c r="E2" s="369"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0.2</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0.2</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0.2</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0.6</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78" t="s">
        <v>363</v>
      </c>
      <c r="C2" s="378" t="s">
        <v>108</v>
      </c>
      <c r="D2" s="378" t="s">
        <v>108</v>
      </c>
      <c r="E2" s="378"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0.6</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0.4</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0.2</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0.4</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0.2</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0.4</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0.2</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1" t="s">
        <v>410</v>
      </c>
      <c r="C2" s="381"/>
      <c r="D2" s="381"/>
      <c r="E2" s="381"/>
      <c r="F2" s="381"/>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82" t="s">
        <v>109</v>
      </c>
      <c r="C5" s="383"/>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0.133333333333333</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3.3333333333333298E-2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3.3333333333333298E-2</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0.1</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0.1</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0.1</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0.1</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82" t="s">
        <v>109</v>
      </c>
      <c r="C22" s="383"/>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6.6666666666666693E-2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0.266666666666667</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3.3333333333333298E-2</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0.1</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6.6666666666666693E-2</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0.16666666666666699</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0</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0.16666666666666699</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3.3333333333333298E-2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0</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zoomScaleNormal="100" workbookViewId="0">
      <pane xSplit="1" ySplit="6" topLeftCell="CA46" activePane="bottomRight" state="frozen"/>
      <selection pane="topRight" activeCell="B1" sqref="B1"/>
      <selection pane="bottomLeft" activeCell="A7" sqref="A7"/>
      <selection pane="bottomRight" activeCell="CN60" sqref="CN60:CQ60"/>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59"/>
      <c r="GB1" s="361" t="s">
        <v>50</v>
      </c>
      <c r="GC1" s="359"/>
      <c r="GD1" s="359"/>
      <c r="GE1" s="359"/>
      <c r="GF1" s="359"/>
      <c r="GG1" s="359"/>
      <c r="GH1" s="359"/>
      <c r="GI1" s="359"/>
      <c r="GJ1" s="359"/>
      <c r="GK1" s="359"/>
      <c r="GL1" s="359"/>
      <c r="GM1" s="359"/>
      <c r="GN1" s="359"/>
      <c r="GO1" s="359"/>
      <c r="GP1" s="359"/>
      <c r="GQ1" s="360"/>
      <c r="GR1" s="361" t="s">
        <v>51</v>
      </c>
      <c r="GS1" s="360"/>
      <c r="GT1" s="359" t="s">
        <v>52</v>
      </c>
      <c r="GU1" s="359"/>
      <c r="GV1" s="359"/>
      <c r="GW1" s="359"/>
      <c r="GX1" s="359"/>
      <c r="GY1" s="359"/>
      <c r="GZ1" s="359"/>
      <c r="HA1" s="360"/>
      <c r="HB1" s="361" t="s">
        <v>53</v>
      </c>
      <c r="HC1" s="359"/>
      <c r="HD1" s="359"/>
      <c r="HE1" s="359"/>
      <c r="HF1" s="359"/>
      <c r="HG1" s="359"/>
      <c r="HH1" s="359"/>
      <c r="HI1" s="359"/>
      <c r="HJ1" s="359"/>
      <c r="HK1" s="359"/>
      <c r="HL1" s="359"/>
      <c r="HM1" s="359"/>
      <c r="HN1" s="359"/>
      <c r="HO1" s="359"/>
      <c r="HP1" s="359"/>
      <c r="HQ1" s="360"/>
      <c r="HR1" s="361"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61"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61" t="s">
        <v>62</v>
      </c>
      <c r="KV1" s="359"/>
      <c r="KW1" s="359"/>
      <c r="KX1" s="359"/>
      <c r="KY1" s="359"/>
      <c r="KZ1" s="359"/>
      <c r="LA1" s="359"/>
      <c r="LB1" s="359"/>
      <c r="LC1" s="359"/>
      <c r="LD1" s="360"/>
      <c r="LE1" s="361" t="s">
        <v>63</v>
      </c>
      <c r="LF1" s="359"/>
      <c r="LG1" s="359"/>
      <c r="LH1" s="359"/>
      <c r="LI1" s="359"/>
      <c r="LJ1" s="360"/>
      <c r="LK1" s="359" t="s">
        <v>64</v>
      </c>
      <c r="LL1" s="359"/>
      <c r="LM1" s="359"/>
      <c r="LN1" s="359"/>
      <c r="LO1" s="359"/>
      <c r="LP1" s="360"/>
      <c r="LQ1" s="361" t="s">
        <v>65</v>
      </c>
      <c r="LR1" s="359"/>
      <c r="LS1" s="359"/>
      <c r="LT1" s="359"/>
      <c r="LU1" s="359"/>
      <c r="LV1" s="359"/>
      <c r="LW1" s="359"/>
      <c r="LX1" s="359"/>
      <c r="LY1" s="359"/>
      <c r="LZ1" s="360"/>
      <c r="MA1" s="359" t="s">
        <v>66</v>
      </c>
      <c r="MB1" s="359"/>
      <c r="MC1" s="359"/>
      <c r="MD1" s="359"/>
      <c r="ME1" s="359"/>
      <c r="MF1" s="359"/>
      <c r="MG1" s="359"/>
      <c r="MH1" s="359"/>
      <c r="MI1" s="360"/>
      <c r="MJ1" s="361" t="s">
        <v>67</v>
      </c>
      <c r="MK1" s="359"/>
      <c r="ML1" s="359"/>
      <c r="MM1" s="359"/>
      <c r="MN1" s="359"/>
      <c r="MO1" s="360"/>
      <c r="MP1" s="359" t="s">
        <v>68</v>
      </c>
      <c r="MQ1" s="359"/>
      <c r="MR1" s="359"/>
      <c r="MS1" s="359"/>
      <c r="MT1" s="359"/>
      <c r="MU1" s="360"/>
      <c r="MV1" s="361" t="s">
        <v>69</v>
      </c>
      <c r="MW1" s="359"/>
      <c r="MX1" s="359"/>
      <c r="MY1" s="359"/>
      <c r="MZ1" s="359"/>
      <c r="NA1" s="359"/>
      <c r="NB1" s="359"/>
      <c r="NC1" s="359"/>
      <c r="ND1" s="360"/>
      <c r="NE1" s="361" t="s">
        <v>70</v>
      </c>
      <c r="NF1" s="359"/>
      <c r="NG1" s="359"/>
      <c r="NH1" s="359"/>
      <c r="NI1" s="359"/>
      <c r="NJ1" s="359"/>
      <c r="NK1" s="359"/>
      <c r="NL1" s="359"/>
      <c r="NM1" s="360"/>
      <c r="NN1" s="361" t="s">
        <v>71</v>
      </c>
      <c r="NO1" s="359"/>
      <c r="NP1" s="359"/>
      <c r="NQ1" s="359"/>
      <c r="NR1" s="359"/>
      <c r="NS1" s="360"/>
      <c r="NT1" s="359" t="s">
        <v>72</v>
      </c>
      <c r="NU1" s="359"/>
      <c r="NV1" s="359"/>
      <c r="NW1" s="359"/>
      <c r="NX1" s="359"/>
      <c r="NY1" s="360"/>
      <c r="NZ1" s="359" t="s">
        <v>73</v>
      </c>
      <c r="OA1" s="359"/>
      <c r="OB1" s="359"/>
      <c r="OC1" s="359"/>
      <c r="OD1" s="359"/>
      <c r="OE1" s="359"/>
      <c r="OF1" s="359"/>
      <c r="OG1" s="359"/>
      <c r="OH1" s="360"/>
      <c r="OI1" s="361" t="s">
        <v>74</v>
      </c>
      <c r="OJ1" s="359"/>
      <c r="OK1" s="359"/>
      <c r="OL1" s="359"/>
      <c r="OM1" s="359"/>
      <c r="ON1" s="359"/>
      <c r="OO1" s="359"/>
      <c r="OP1" s="359"/>
      <c r="OQ1" s="360"/>
      <c r="OR1" s="361" t="s">
        <v>75</v>
      </c>
      <c r="OS1" s="359"/>
      <c r="OT1" s="359"/>
      <c r="OU1" s="359"/>
      <c r="OV1" s="359"/>
      <c r="OW1" s="360"/>
      <c r="OX1" s="359" t="s">
        <v>76</v>
      </c>
      <c r="OY1" s="359"/>
      <c r="OZ1" s="359"/>
      <c r="PA1" s="359"/>
      <c r="PB1" s="359"/>
      <c r="PC1" s="360"/>
      <c r="PD1" s="361" t="s">
        <v>77</v>
      </c>
      <c r="PE1" s="359"/>
      <c r="PF1" s="359"/>
      <c r="PG1" s="359"/>
      <c r="PH1" s="359"/>
      <c r="PI1" s="359"/>
      <c r="PJ1" s="359"/>
      <c r="PK1" s="359"/>
      <c r="PL1" s="298"/>
      <c r="PM1" s="361" t="s">
        <v>78</v>
      </c>
      <c r="PN1" s="359"/>
      <c r="PO1" s="359"/>
      <c r="PP1" s="359"/>
      <c r="PQ1" s="359"/>
      <c r="PR1" s="359"/>
      <c r="PS1" s="359"/>
      <c r="PT1" s="359"/>
      <c r="PU1" s="298"/>
      <c r="PV1" s="361" t="s">
        <v>79</v>
      </c>
      <c r="PW1" s="359"/>
      <c r="PX1" s="359"/>
      <c r="PY1" s="359"/>
      <c r="PZ1" s="359"/>
      <c r="QA1" s="359"/>
      <c r="QB1" s="359"/>
      <c r="QC1" s="359"/>
      <c r="QD1" s="298"/>
      <c r="QE1" s="361" t="s">
        <v>80</v>
      </c>
      <c r="QF1" s="359"/>
      <c r="QG1" s="359"/>
      <c r="QH1" s="359"/>
      <c r="QI1" s="359"/>
      <c r="QJ1" s="359"/>
      <c r="QK1" s="359"/>
      <c r="QL1" s="359"/>
      <c r="QM1" s="360"/>
      <c r="QN1" s="361" t="s">
        <v>81</v>
      </c>
      <c r="QO1" s="359"/>
      <c r="QP1" s="359"/>
      <c r="QQ1" s="359"/>
      <c r="QR1" s="359"/>
      <c r="QS1" s="359"/>
      <c r="QT1" s="359"/>
      <c r="QU1" s="359"/>
      <c r="QV1" s="359"/>
      <c r="QW1" s="361" t="s">
        <v>347</v>
      </c>
      <c r="QX1" s="359"/>
      <c r="QY1" s="359"/>
      <c r="QZ1" s="360"/>
      <c r="RA1" s="361" t="s">
        <v>348</v>
      </c>
      <c r="RB1" s="359"/>
      <c r="RC1" s="359"/>
      <c r="RD1" s="360"/>
      <c r="RE1" s="361" t="s">
        <v>349</v>
      </c>
      <c r="RF1" s="359"/>
      <c r="RG1" s="359"/>
      <c r="RH1" s="360"/>
      <c r="RI1" s="361" t="s">
        <v>350</v>
      </c>
      <c r="RJ1" s="359"/>
      <c r="RK1" s="359"/>
      <c r="RL1" s="360"/>
    </row>
    <row r="2" spans="1:480" s="2" customFormat="1" x14ac:dyDescent="0.25">
      <c r="A2" s="1"/>
      <c r="B2" s="361"/>
      <c r="C2" s="360"/>
      <c r="D2" s="3" t="s">
        <v>0</v>
      </c>
      <c r="E2" s="4" t="s">
        <v>1</v>
      </c>
      <c r="F2" s="4" t="s">
        <v>2</v>
      </c>
      <c r="G2" s="5" t="s">
        <v>3</v>
      </c>
      <c r="H2" s="359" t="s">
        <v>0</v>
      </c>
      <c r="I2" s="359"/>
      <c r="J2" s="359"/>
      <c r="K2" s="359"/>
      <c r="L2" s="359" t="s">
        <v>1</v>
      </c>
      <c r="M2" s="359"/>
      <c r="N2" s="359"/>
      <c r="O2" s="359"/>
      <c r="P2" s="359" t="s">
        <v>2</v>
      </c>
      <c r="Q2" s="359"/>
      <c r="R2" s="359"/>
      <c r="S2" s="359"/>
      <c r="T2" s="359" t="s">
        <v>3</v>
      </c>
      <c r="U2" s="359"/>
      <c r="V2" s="359"/>
      <c r="W2" s="360"/>
      <c r="X2" s="4" t="s">
        <v>0</v>
      </c>
      <c r="Y2" s="4" t="s">
        <v>1</v>
      </c>
      <c r="Z2" s="4" t="s">
        <v>2</v>
      </c>
      <c r="AA2" s="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4" t="s">
        <v>0</v>
      </c>
      <c r="BY2" s="4" t="s">
        <v>1</v>
      </c>
      <c r="BZ2" s="4" t="s">
        <v>2</v>
      </c>
      <c r="CA2" s="5" t="s">
        <v>3</v>
      </c>
      <c r="CB2" s="359" t="s">
        <v>0</v>
      </c>
      <c r="CC2" s="359"/>
      <c r="CD2" s="359"/>
      <c r="CE2" s="359"/>
      <c r="CF2" s="359" t="s">
        <v>1</v>
      </c>
      <c r="CG2" s="359"/>
      <c r="CH2" s="359"/>
      <c r="CI2" s="359"/>
      <c r="CJ2" s="359" t="s">
        <v>2</v>
      </c>
      <c r="CK2" s="359"/>
      <c r="CL2" s="359"/>
      <c r="CM2" s="359"/>
      <c r="CN2" s="359" t="s">
        <v>3</v>
      </c>
      <c r="CO2" s="359"/>
      <c r="CP2" s="359"/>
      <c r="CQ2" s="360"/>
      <c r="CR2" s="4" t="s">
        <v>0</v>
      </c>
      <c r="CS2" s="4" t="s">
        <v>1</v>
      </c>
      <c r="CT2" s="4" t="s">
        <v>2</v>
      </c>
      <c r="CU2" s="5"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8"/>
      <c r="GR2" s="361"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61"/>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59" t="s">
        <v>10</v>
      </c>
      <c r="KV2" s="359"/>
      <c r="KW2" s="359"/>
      <c r="KX2" s="359"/>
      <c r="KY2" s="359"/>
      <c r="KZ2" s="359" t="s">
        <v>11</v>
      </c>
      <c r="LA2" s="359"/>
      <c r="LB2" s="359"/>
      <c r="LC2" s="359"/>
      <c r="LD2" s="360"/>
      <c r="LE2" s="361" t="s">
        <v>10</v>
      </c>
      <c r="LF2" s="359"/>
      <c r="LG2" s="359"/>
      <c r="LH2" s="359"/>
      <c r="LI2" s="359"/>
      <c r="LJ2" s="360"/>
      <c r="LK2" s="359" t="s">
        <v>11</v>
      </c>
      <c r="LL2" s="359"/>
      <c r="LM2" s="359"/>
      <c r="LN2" s="359"/>
      <c r="LO2" s="359"/>
      <c r="LP2" s="360"/>
      <c r="LQ2" s="361"/>
      <c r="LR2" s="359"/>
      <c r="LS2" s="359"/>
      <c r="LT2" s="359"/>
      <c r="LU2" s="359"/>
      <c r="LV2" s="359"/>
      <c r="LW2" s="359"/>
      <c r="LX2" s="359"/>
      <c r="LY2" s="359"/>
      <c r="LZ2" s="360"/>
      <c r="MA2" s="361"/>
      <c r="MB2" s="359"/>
      <c r="MC2" s="359"/>
      <c r="MD2" s="359"/>
      <c r="ME2" s="359"/>
      <c r="MF2" s="359"/>
      <c r="MG2" s="359"/>
      <c r="MH2" s="359"/>
      <c r="MI2" s="360"/>
      <c r="MJ2" s="361" t="s">
        <v>10</v>
      </c>
      <c r="MK2" s="359"/>
      <c r="ML2" s="359"/>
      <c r="MM2" s="359"/>
      <c r="MN2" s="359"/>
      <c r="MO2" s="360"/>
      <c r="MP2" s="359" t="s">
        <v>11</v>
      </c>
      <c r="MQ2" s="359"/>
      <c r="MR2" s="359"/>
      <c r="MS2" s="359"/>
      <c r="MT2" s="359"/>
      <c r="MU2" s="360"/>
      <c r="MV2" s="361"/>
      <c r="MW2" s="359"/>
      <c r="MX2" s="359"/>
      <c r="MY2" s="359"/>
      <c r="MZ2" s="359"/>
      <c r="NA2" s="359"/>
      <c r="NB2" s="359"/>
      <c r="NC2" s="359"/>
      <c r="ND2" s="360"/>
      <c r="NE2" s="361"/>
      <c r="NF2" s="359"/>
      <c r="NG2" s="359"/>
      <c r="NH2" s="359"/>
      <c r="NI2" s="359"/>
      <c r="NJ2" s="359"/>
      <c r="NK2" s="359"/>
      <c r="NL2" s="359"/>
      <c r="NM2" s="360"/>
      <c r="NN2" s="361" t="s">
        <v>10</v>
      </c>
      <c r="NO2" s="359"/>
      <c r="NP2" s="359"/>
      <c r="NQ2" s="359"/>
      <c r="NR2" s="359"/>
      <c r="NS2" s="360"/>
      <c r="NT2" s="359" t="s">
        <v>11</v>
      </c>
      <c r="NU2" s="359"/>
      <c r="NV2" s="359"/>
      <c r="NW2" s="359"/>
      <c r="NX2" s="359"/>
      <c r="NY2" s="360"/>
      <c r="NZ2" s="359"/>
      <c r="OA2" s="359"/>
      <c r="OB2" s="359"/>
      <c r="OC2" s="359"/>
      <c r="OD2" s="359"/>
      <c r="OE2" s="359"/>
      <c r="OF2" s="359"/>
      <c r="OG2" s="359"/>
      <c r="OH2" s="298"/>
      <c r="OI2" s="361"/>
      <c r="OJ2" s="359"/>
      <c r="OK2" s="359"/>
      <c r="OL2" s="359"/>
      <c r="OM2" s="359"/>
      <c r="ON2" s="359"/>
      <c r="OO2" s="359"/>
      <c r="OP2" s="359"/>
      <c r="OQ2" s="360"/>
      <c r="OR2" s="361" t="s">
        <v>10</v>
      </c>
      <c r="OS2" s="359"/>
      <c r="OT2" s="359"/>
      <c r="OU2" s="359"/>
      <c r="OV2" s="359"/>
      <c r="OW2" s="360"/>
      <c r="OX2" s="359" t="s">
        <v>11</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25">
      <c r="A3" s="1"/>
      <c r="B3" s="361"/>
      <c r="C3" s="360"/>
      <c r="D3" s="6"/>
      <c r="E3" s="4"/>
      <c r="F3" s="4"/>
      <c r="G3" s="5"/>
      <c r="H3" s="7"/>
      <c r="I3" s="7"/>
      <c r="J3" s="7"/>
      <c r="K3" s="7"/>
      <c r="L3" s="359"/>
      <c r="M3" s="359"/>
      <c r="N3" s="359"/>
      <c r="O3" s="359"/>
      <c r="P3" s="359"/>
      <c r="Q3" s="359"/>
      <c r="R3" s="359"/>
      <c r="S3" s="359"/>
      <c r="T3" s="359"/>
      <c r="U3" s="359"/>
      <c r="V3" s="359"/>
      <c r="W3" s="360"/>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1"/>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9"/>
      <c r="KV3" s="359"/>
      <c r="KW3" s="359"/>
      <c r="KX3" s="359"/>
      <c r="KY3" s="359"/>
      <c r="KZ3" s="359"/>
      <c r="LA3" s="359"/>
      <c r="LB3" s="359"/>
      <c r="LC3" s="359"/>
      <c r="LD3" s="360"/>
      <c r="LE3" s="361"/>
      <c r="LF3" s="359"/>
      <c r="LG3" s="359"/>
      <c r="LH3" s="359"/>
      <c r="LI3" s="359"/>
      <c r="LJ3" s="360"/>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61"/>
      <c r="MK3" s="359"/>
      <c r="ML3" s="359"/>
      <c r="MM3" s="359"/>
      <c r="MN3" s="359"/>
      <c r="MO3" s="360"/>
      <c r="MP3" s="359"/>
      <c r="MQ3" s="359"/>
      <c r="MR3" s="359"/>
      <c r="MS3" s="359"/>
      <c r="MT3" s="359"/>
      <c r="MU3" s="340"/>
      <c r="MV3" s="361"/>
      <c r="MW3" s="359"/>
      <c r="MX3" s="359"/>
      <c r="MY3" s="359"/>
      <c r="MZ3" s="359"/>
      <c r="NA3" s="359"/>
      <c r="NB3" s="359"/>
      <c r="NC3" s="359"/>
      <c r="ND3" s="298"/>
      <c r="NE3" s="359"/>
      <c r="NF3" s="359"/>
      <c r="NG3" s="359"/>
      <c r="NH3" s="359"/>
      <c r="NI3" s="359"/>
      <c r="NJ3" s="359"/>
      <c r="NK3" s="359"/>
      <c r="NL3" s="359"/>
      <c r="NM3" s="298"/>
      <c r="NN3" s="361"/>
      <c r="NO3" s="359"/>
      <c r="NP3" s="359"/>
      <c r="NQ3" s="359"/>
      <c r="NR3" s="359"/>
      <c r="NS3" s="360"/>
      <c r="NT3" s="361"/>
      <c r="NU3" s="359"/>
      <c r="NV3" s="359"/>
      <c r="NW3" s="359"/>
      <c r="NX3" s="359"/>
      <c r="NY3" s="360"/>
      <c r="NZ3" s="359"/>
      <c r="OA3" s="359"/>
      <c r="OB3" s="359"/>
      <c r="OC3" s="359"/>
      <c r="OD3" s="359"/>
      <c r="OE3" s="359"/>
      <c r="OF3" s="359"/>
      <c r="OG3" s="359"/>
      <c r="OH3" s="298"/>
      <c r="OI3" s="359"/>
      <c r="OJ3" s="359"/>
      <c r="OK3" s="359"/>
      <c r="OL3" s="359"/>
      <c r="OM3" s="359"/>
      <c r="ON3" s="359"/>
      <c r="OO3" s="359"/>
      <c r="OP3" s="359"/>
      <c r="OQ3" s="341"/>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360"/>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67"/>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4"/>
      <c r="KV56" s="354"/>
      <c r="KW56" s="354"/>
      <c r="KX56" s="354"/>
      <c r="KY56" s="354"/>
      <c r="KZ56" s="354"/>
      <c r="LA56" s="354"/>
      <c r="LB56" s="354"/>
      <c r="LC56" s="354"/>
      <c r="LD56" s="354"/>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4"/>
      <c r="KV57" s="354"/>
      <c r="KW57" s="354"/>
      <c r="KX57" s="354"/>
      <c r="KY57" s="354"/>
      <c r="KZ57" s="354"/>
      <c r="LA57" s="354"/>
      <c r="LB57" s="354"/>
      <c r="LC57" s="354"/>
      <c r="LD57" s="354"/>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8"/>
      <c r="RJ57" s="355"/>
      <c r="RK57" s="355"/>
      <c r="RL57" s="356"/>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4"/>
      <c r="KV58" s="354"/>
      <c r="KW58" s="354"/>
      <c r="KX58" s="354"/>
      <c r="KY58" s="354"/>
      <c r="KZ58" s="354"/>
      <c r="LA58" s="354"/>
      <c r="LB58" s="354"/>
      <c r="LC58" s="354"/>
      <c r="LD58" s="354"/>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8"/>
      <c r="RJ58" s="355"/>
      <c r="RK58" s="355"/>
      <c r="RL58" s="356"/>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4"/>
      <c r="KV59" s="354"/>
      <c r="KW59" s="354"/>
      <c r="KX59" s="354"/>
      <c r="KY59" s="354"/>
      <c r="KZ59" s="354"/>
      <c r="LA59" s="354"/>
      <c r="LB59" s="354"/>
      <c r="LC59" s="354"/>
      <c r="LD59" s="354"/>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8"/>
      <c r="RJ59" s="355"/>
      <c r="RK59" s="355"/>
      <c r="RL59" s="356"/>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4"/>
      <c r="KV60" s="354"/>
      <c r="KW60" s="354"/>
      <c r="KX60" s="354"/>
      <c r="KY60" s="354"/>
      <c r="KZ60" s="354"/>
      <c r="LA60" s="354"/>
      <c r="LB60" s="354"/>
      <c r="LC60" s="354"/>
      <c r="LD60" s="354"/>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8"/>
      <c r="RJ60" s="355"/>
      <c r="RK60" s="355"/>
      <c r="RL60" s="356"/>
    </row>
    <row r="61" spans="1:481"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1"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462"/>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462"/>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6" t="s">
        <v>148</v>
      </c>
      <c r="C2" s="386"/>
      <c r="D2" s="386"/>
      <c r="E2" s="386"/>
    </row>
    <row r="3" spans="1:5" ht="15.95" customHeight="1" thickBot="1" x14ac:dyDescent="0.25">
      <c r="A3" s="159"/>
      <c r="B3" s="115"/>
    </row>
    <row r="4" spans="1:5" ht="15.95" customHeight="1" x14ac:dyDescent="0.2">
      <c r="B4" s="387" t="s">
        <v>6</v>
      </c>
      <c r="C4" s="388"/>
      <c r="D4" s="389"/>
    </row>
    <row r="5" spans="1:5" ht="27.75" customHeight="1" x14ac:dyDescent="0.2">
      <c r="B5" s="390" t="s">
        <v>84</v>
      </c>
      <c r="C5" s="391"/>
      <c r="D5" s="276" t="s">
        <v>85</v>
      </c>
    </row>
    <row r="6" spans="1:5" ht="15.95" customHeight="1" x14ac:dyDescent="0.2">
      <c r="B6" s="384" t="s">
        <v>149</v>
      </c>
      <c r="C6" s="385"/>
      <c r="D6" s="277">
        <f>+IF(Indice!$D$7="Bancos",VLOOKUP(Indice!$D$6,Bancos!$A:$AAV,MATCH(Indice!$C$27,Bancos!$A$1:$AAV$1,0)+ROW(A1)-1,0),IF(Indice!$D$7="CFC",VLOOKUP(Indice!$D$6,CFC!$A:$ABM,MATCH(Indice!$C$27,Bancos!$A$1:$AAV$1,0)+ROW(A1)-1,0),VLOOKUP(Indice!$D$6,Coop!$A:$ABM,MATCH(Indice!$C$27,Bancos!$A$1:$AAV$1,0)+ROW(A1)-1,0)))</f>
        <v>0.22666666666666699</v>
      </c>
    </row>
    <row r="7" spans="1:5" ht="15.95" customHeight="1" x14ac:dyDescent="0.2">
      <c r="B7" s="384" t="s">
        <v>150</v>
      </c>
      <c r="C7" s="385"/>
      <c r="D7" s="277">
        <f>+IF(Indice!$D$7="Bancos",VLOOKUP(Indice!$D$6,Bancos!$A:$AAV,MATCH(Indice!$C$27,Bancos!$A$1:$AAV$1,0)+ROW(A2)-1,0),IF(Indice!$D$7="CFC",VLOOKUP(Indice!$D$6,CFC!$A:$ABM,MATCH(Indice!$C$27,Bancos!$A$1:$AAV$1,0)+ROW(A2)-1,0),VLOOKUP(Indice!$D$6,Coop!$A:$ABM,MATCH(Indice!$C$27,Bancos!$A$1:$AAV$1,0)+ROW(A2)-1,0)))</f>
        <v>0.266666666666667</v>
      </c>
    </row>
    <row r="8" spans="1:5" ht="15.95" customHeight="1" x14ac:dyDescent="0.2">
      <c r="B8" s="384" t="s">
        <v>151</v>
      </c>
      <c r="C8" s="385"/>
      <c r="D8" s="277">
        <f>+IF(Indice!$D$7="Bancos",VLOOKUP(Indice!$D$6,Bancos!$A:$AAV,MATCH(Indice!$C$27,Bancos!$A$1:$AAV$1,0)+ROW(A3)-1,0),IF(Indice!$D$7="CFC",VLOOKUP(Indice!$D$6,CFC!$A:$ABM,MATCH(Indice!$C$27,Bancos!$A$1:$AAV$1,0)+ROW(A3)-1,0),VLOOKUP(Indice!$D$6,Coop!$A:$ABM,MATCH(Indice!$C$27,Bancos!$A$1:$AAV$1,0)+ROW(A3)-1,0)))</f>
        <v>0.24</v>
      </c>
    </row>
    <row r="9" spans="1:5" ht="15.95" customHeight="1" x14ac:dyDescent="0.2">
      <c r="B9" s="384" t="s">
        <v>152</v>
      </c>
      <c r="C9" s="385"/>
      <c r="D9" s="277">
        <f>+IF(Indice!$D$7="Bancos",VLOOKUP(Indice!$D$6,Bancos!$A:$AAV,MATCH(Indice!$C$27,Bancos!$A$1:$AAV$1,0)+ROW(A4)-1,0),IF(Indice!$D$7="CFC",VLOOKUP(Indice!$D$6,CFC!$A:$ABM,MATCH(Indice!$C$27,Bancos!$A$1:$AAV$1,0)+ROW(A4)-1,0),VLOOKUP(Indice!$D$6,Coop!$A:$ABM,MATCH(Indice!$C$27,Bancos!$A$1:$AAV$1,0)+ROW(A4)-1,0)))</f>
        <v>0.16</v>
      </c>
    </row>
    <row r="10" spans="1:5" ht="15.95" customHeight="1" x14ac:dyDescent="0.2">
      <c r="B10" s="384" t="s">
        <v>153</v>
      </c>
      <c r="C10" s="385"/>
      <c r="D10" s="277">
        <f>+IF(Indice!$D$7="Bancos",VLOOKUP(Indice!$D$6,Bancos!$A:$AAV,MATCH(Indice!$C$27,Bancos!$A$1:$AAV$1,0)+ROW(A5)-1,0),IF(Indice!$D$7="CFC",VLOOKUP(Indice!$D$6,CFC!$A:$ABM,MATCH(Indice!$C$27,Bancos!$A$1:$AAV$1,0)+ROW(A5)-1,0),VLOOKUP(Indice!$D$6,Coop!$A:$ABM,MATCH(Indice!$C$27,Bancos!$A$1:$AAV$1,0)+ROW(A5)-1,0)))</f>
        <v>0.10666666666666701</v>
      </c>
    </row>
    <row r="11" spans="1:5" ht="15.95" customHeight="1" thickBot="1" x14ac:dyDescent="0.25">
      <c r="B11" s="392" t="s">
        <v>154</v>
      </c>
      <c r="C11" s="393"/>
      <c r="D11" s="278">
        <f>+IF(Indice!$D$7="Bancos",VLOOKUP(Indice!$D$6,Bancos!$A:$AAV,MATCH(Indice!$C$27,Bancos!$A$1:$AAV$1,0)+ROW(A6)-1,0),IF(Indice!$D$7="CFC",VLOOKUP(Indice!$D$6,CFC!$A:$ABM,MATCH(Indice!$C$27,Bancos!$A$1:$AAV$1,0)+ROW(A6)-1,0),VLOOKUP(Indice!$D$6,Coop!$A:$ABM,MATCH(Indice!$C$27,Bancos!$A$1:$AAV$1,0)+ROW(A6)-1,0)))</f>
        <v>0</v>
      </c>
    </row>
    <row r="12" spans="1:5" ht="15.95" customHeight="1" thickBot="1" x14ac:dyDescent="0.25">
      <c r="D12" s="161"/>
    </row>
    <row r="13" spans="1:5" ht="15.95" customHeight="1" x14ac:dyDescent="0.2">
      <c r="B13" s="387" t="s">
        <v>147</v>
      </c>
      <c r="C13" s="388"/>
      <c r="D13" s="389"/>
    </row>
    <row r="14" spans="1:5" ht="27" customHeight="1" x14ac:dyDescent="0.2">
      <c r="B14" s="390" t="s">
        <v>84</v>
      </c>
      <c r="C14" s="391"/>
      <c r="D14" s="276" t="s">
        <v>85</v>
      </c>
    </row>
    <row r="15" spans="1:5" ht="15.95" customHeight="1" x14ac:dyDescent="0.2">
      <c r="B15" s="384" t="s">
        <v>149</v>
      </c>
      <c r="C15" s="385"/>
      <c r="D15" s="277">
        <f>+IF(Indice!$D$7="Bancos",VLOOKUP(Indice!$D$6,Bancos!$A:$AAV,MATCH(Indice!$C$27,Bancos!$A$1:$AAV$1,0)+ROW(A6),0),IF(Indice!$D$7="CFC",VLOOKUP(Indice!$D$6,CFC!$A:$ABM,MATCH(Indice!$C$27,Bancos!$A$1:$AAV$1,0)+ROW(A6),0),VLOOKUP(Indice!$D$6,Coop!$A:$ABM,MATCH(Indice!$C$27,Bancos!$A$1:$AAV$1,0)+ROW(A6),0)))</f>
        <v>0.2</v>
      </c>
    </row>
    <row r="16" spans="1:5" ht="15.95" customHeight="1" x14ac:dyDescent="0.2">
      <c r="B16" s="384" t="s">
        <v>150</v>
      </c>
      <c r="C16" s="385"/>
      <c r="D16" s="277">
        <f>+IF(Indice!$D$7="Bancos",VLOOKUP(Indice!$D$6,Bancos!$A:$AAV,MATCH(Indice!$C$27,Bancos!$A$1:$AAV$1,0)+ROW(A7),0),IF(Indice!$D$7="CFC",VLOOKUP(Indice!$D$6,CFC!$A:$ABM,MATCH(Indice!$C$27,Bancos!$A$1:$AAV$1,0)+ROW(A7),0),VLOOKUP(Indice!$D$6,Coop!$A:$ABM,MATCH(Indice!$C$27,Bancos!$A$1:$AAV$1,0)+ROW(A7),0)))</f>
        <v>0.2</v>
      </c>
    </row>
    <row r="17" spans="2:4" ht="15.95" customHeight="1" x14ac:dyDescent="0.2">
      <c r="B17" s="384" t="s">
        <v>151</v>
      </c>
      <c r="C17" s="385"/>
      <c r="D17" s="277">
        <f>+IF(Indice!$D$7="Bancos",VLOOKUP(Indice!$D$6,Bancos!$A:$AAV,MATCH(Indice!$C$27,Bancos!$A$1:$AAV$1,0)+ROW(A8),0),IF(Indice!$D$7="CFC",VLOOKUP(Indice!$D$6,CFC!$A:$ABM,MATCH(Indice!$C$27,Bancos!$A$1:$AAV$1,0)+ROW(A8),0),VLOOKUP(Indice!$D$6,Coop!$A:$ABM,MATCH(Indice!$C$27,Bancos!$A$1:$AAV$1,0)+ROW(A8),0)))</f>
        <v>0.2</v>
      </c>
    </row>
    <row r="18" spans="2:4" ht="15.95" customHeight="1" x14ac:dyDescent="0.2">
      <c r="B18" s="384" t="s">
        <v>152</v>
      </c>
      <c r="C18" s="385"/>
      <c r="D18" s="277">
        <f>+IF(Indice!$D$7="Bancos",VLOOKUP(Indice!$D$6,Bancos!$A:$AAV,MATCH(Indice!$C$27,Bancos!$A$1:$AAV$1,0)+ROW(A9),0),IF(Indice!$D$7="CFC",VLOOKUP(Indice!$D$6,CFC!$A:$ABM,MATCH(Indice!$C$27,Bancos!$A$1:$AAV$1,0)+ROW(A9),0),VLOOKUP(Indice!$D$6,Coop!$A:$ABM,MATCH(Indice!$C$27,Bancos!$A$1:$AAV$1,0)+ROW(A9),0)))</f>
        <v>0.2</v>
      </c>
    </row>
    <row r="19" spans="2:4" ht="15.95" customHeight="1" x14ac:dyDescent="0.2">
      <c r="B19" s="384" t="s">
        <v>153</v>
      </c>
      <c r="C19" s="385"/>
      <c r="D19" s="277">
        <f>+IF(Indice!$D$7="Bancos",VLOOKUP(Indice!$D$6,Bancos!$A:$AAV,MATCH(Indice!$C$27,Bancos!$A$1:$AAV$1,0)+ROW(A10),0),IF(Indice!$D$7="CFC",VLOOKUP(Indice!$D$6,CFC!$A:$ABM,MATCH(Indice!$C$27,Bancos!$A$1:$AAV$1,0)+ROW(A10),0),VLOOKUP(Indice!$D$6,Coop!$A:$ABM,MATCH(Indice!$C$27,Bancos!$A$1:$AAV$1,0)+ROW(A10),0)))</f>
        <v>0.2</v>
      </c>
    </row>
    <row r="20" spans="2:4" ht="15.95" customHeight="1" thickBot="1" x14ac:dyDescent="0.25">
      <c r="B20" s="392" t="s">
        <v>154</v>
      </c>
      <c r="C20" s="393"/>
      <c r="D20" s="278">
        <f>+IF(Indice!$D$7="Bancos",VLOOKUP(Indice!$D$6,Bancos!$A:$AAV,MATCH(Indice!$C$27,Bancos!$A$1:$AAV$1,0)+ROW(A11),0),IF(Indice!$D$7="CFC",VLOOKUP(Indice!$D$6,CFC!$A:$ABM,MATCH(Indice!$C$27,Bancos!$A$1:$AAV$1,0)+ROW(A11),0),VLOOKUP(Indice!$D$6,Coop!$A:$ABM,MATCH(Indice!$C$27,Bancos!$A$1:$AAV$1,0)+ROW(A11),0)))</f>
        <v>0</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H15" sqref="H15:H17"/>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81" t="s">
        <v>411</v>
      </c>
      <c r="C2" s="381"/>
      <c r="D2" s="381"/>
    </row>
    <row r="3" spans="1:8" ht="12.75" customHeight="1" thickBot="1" x14ac:dyDescent="0.25">
      <c r="A3" s="143"/>
      <c r="B3" s="143"/>
      <c r="H3" s="150"/>
    </row>
    <row r="4" spans="1:8" ht="30" customHeight="1" x14ac:dyDescent="0.2">
      <c r="B4" s="394" t="s">
        <v>84</v>
      </c>
      <c r="C4" s="395"/>
      <c r="D4" s="163" t="s">
        <v>85</v>
      </c>
      <c r="H4" s="353"/>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6.6666666666666693E-2</v>
      </c>
      <c r="H5" s="149" t="s">
        <v>158</v>
      </c>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0</v>
      </c>
      <c r="H6" s="168" t="s">
        <v>162</v>
      </c>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0.18666666666666701</v>
      </c>
      <c r="H7" s="168" t="s">
        <v>164</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0.24</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0.04</v>
      </c>
      <c r="H9" s="149" t="s">
        <v>158</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0.04</v>
      </c>
      <c r="H10" s="168" t="s">
        <v>162</v>
      </c>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0</v>
      </c>
      <c r="H11" s="243" t="s">
        <v>155</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0.12</v>
      </c>
      <c r="H12" s="149" t="s">
        <v>157</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0</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0.133333333333333</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v>
      </c>
      <c r="H15" s="149" t="s">
        <v>158</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0</v>
      </c>
      <c r="H16" s="168" t="s">
        <v>162</v>
      </c>
    </row>
    <row r="17" spans="2:8" ht="15" x14ac:dyDescent="0.25">
      <c r="B17" s="149" t="s">
        <v>167</v>
      </c>
      <c r="C17" s="167"/>
      <c r="D17" s="166">
        <f>+IF(Indice!$D$7="Bancos",VLOOKUP(Indice!$D$6,Bancos!$A:$AAV,MATCH(Indice!$C$28,Bancos!$A$1:$AAV$1,0)+ROW(A13)-1,0),IF(Indice!$D$7="CFC",VLOOKUP(Indice!$D$6,CFC!$A:$ABM,MATCH(Indice!$C$28,Bancos!$A$1:$AAV$1,0)+ROW(A13)-1,0),VLOOKUP(Indice!$D$6,Coop!$A:$ABM,MATCH(Indice!$C$28,Bancos!$A$1:$AAV$1,0)+ROW(A13)-1,0)))</f>
        <v>5.3333333333333302E-2</v>
      </c>
      <c r="H17" s="168" t="s">
        <v>164</v>
      </c>
    </row>
    <row r="18" spans="2:8" ht="15" x14ac:dyDescent="0.25">
      <c r="B18" s="149" t="s">
        <v>168</v>
      </c>
      <c r="C18" s="167"/>
      <c r="D18" s="166">
        <f>+IF(Indice!$D$7="Bancos",VLOOKUP(Indice!$D$6,Bancos!$A:$AAV,MATCH(Indice!$C$28,Bancos!$A$1:$AAV$1,0)+ROW(A14)-1,0),IF(Indice!$D$7="CFC",VLOOKUP(Indice!$D$6,CFC!$A:$ABM,MATCH(Indice!$C$28,Bancos!$A$1:$AAV$1,0)+ROW(A14)-1,0),VLOOKUP(Indice!$D$6,Coop!$A:$ABM,MATCH(Indice!$C$28,Bancos!$A$1:$AAV$1,0)+ROW(A14)-1,0)))</f>
        <v>0.10666666666666701</v>
      </c>
    </row>
    <row r="19" spans="2:8" ht="15" x14ac:dyDescent="0.25">
      <c r="B19" s="168" t="s">
        <v>146</v>
      </c>
      <c r="C19" s="167"/>
      <c r="D19" s="166">
        <f>+IF(Indice!$D$7="Bancos",VLOOKUP(Indice!$D$6,Bancos!$A:$AAV,MATCH(Indice!$C$28,Bancos!$A$1:$AAV$1,0)+ROW(A15)-1,0),IF(Indice!$D$7="CFC",VLOOKUP(Indice!$D$6,CFC!$A:$ABM,MATCH(Indice!$C$28,Bancos!$A$1:$AAV$1,0)+ROW(A15)-1,0),VLOOKUP(Indice!$D$6,Coop!$A:$ABM,MATCH(Indice!$C$28,Bancos!$A$1:$AAV$1,0)+ROW(A15)-1,0)))</f>
        <v>1.3333333333333299E-2</v>
      </c>
    </row>
    <row r="20" spans="2:8"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6" t="s">
        <v>413</v>
      </c>
      <c r="B1" s="396"/>
      <c r="C1" s="396"/>
      <c r="D1" s="396"/>
      <c r="E1" s="396"/>
      <c r="F1" s="396"/>
      <c r="G1" s="396"/>
      <c r="H1" s="396"/>
    </row>
    <row r="2" spans="1:9" x14ac:dyDescent="0.2">
      <c r="A2" s="396"/>
      <c r="B2" s="396"/>
      <c r="C2" s="396"/>
      <c r="D2" s="396"/>
      <c r="E2" s="396"/>
      <c r="F2" s="396"/>
      <c r="G2" s="396"/>
      <c r="H2" s="396"/>
      <c r="I2" s="115"/>
    </row>
    <row r="3" spans="1:9" ht="12.75" customHeight="1" x14ac:dyDescent="0.2">
      <c r="A3" s="396"/>
      <c r="B3" s="396"/>
      <c r="C3" s="396"/>
      <c r="D3" s="396"/>
      <c r="E3" s="396"/>
      <c r="F3" s="396"/>
      <c r="G3" s="396"/>
      <c r="H3" s="396"/>
      <c r="I3" s="115"/>
    </row>
    <row r="4" spans="1:9" x14ac:dyDescent="0.2">
      <c r="A4" s="396"/>
      <c r="B4" s="396"/>
      <c r="C4" s="396"/>
      <c r="D4" s="396"/>
      <c r="E4" s="396"/>
      <c r="F4" s="396"/>
      <c r="G4" s="396"/>
      <c r="H4" s="396"/>
      <c r="I4" s="115"/>
    </row>
    <row r="5" spans="1:9" x14ac:dyDescent="0.2">
      <c r="B5" s="169"/>
      <c r="C5" s="169"/>
      <c r="D5" s="170"/>
      <c r="E5" s="171"/>
      <c r="F5" s="115"/>
      <c r="G5" s="115"/>
      <c r="H5" s="115"/>
      <c r="I5" s="115"/>
    </row>
    <row r="6" spans="1:9" ht="25.5" x14ac:dyDescent="0.2">
      <c r="B6" s="397" t="s">
        <v>84</v>
      </c>
      <c r="C6" s="398"/>
      <c r="D6" s="330" t="s">
        <v>85</v>
      </c>
      <c r="E6" s="171"/>
      <c r="F6" s="115"/>
      <c r="G6" s="115"/>
      <c r="H6" s="115"/>
      <c r="I6" s="115"/>
    </row>
    <row r="7" spans="1:9" ht="12.75" customHeight="1" x14ac:dyDescent="0.25">
      <c r="B7" s="399" t="s">
        <v>86</v>
      </c>
      <c r="C7" s="400"/>
      <c r="D7" s="331">
        <f>+IF(Indice!$D$7="Bancos",VLOOKUP(Indice!$D$6,Bancos!$A:$AAV,MATCH(Indice!$C$29,Bancos!$A$1:$AAV$1,0)+ROW(A1)-1,0),IF(Indice!$D$7="CFC",VLOOKUP(Indice!$D$6,CFC!$A:$ABM,MATCH(Indice!$C$29,Bancos!$A$1:$AAV$1,0)+ROW(A1)-1,0),VLOOKUP(Indice!$D$6,Coop!$A:$ABM,MATCH(Indice!$C$29,Bancos!$A$1:$AAV$1,0)+ROW(A1)-1,0)))</f>
        <v>0.8</v>
      </c>
    </row>
    <row r="8" spans="1:9" ht="15" x14ac:dyDescent="0.25">
      <c r="B8" s="367" t="s">
        <v>87</v>
      </c>
      <c r="C8" s="368"/>
      <c r="D8" s="332">
        <f>+IF(Indice!$D$7="Bancos",VLOOKUP(Indice!$D$6,Bancos!$A:$AAV,MATCH(Indice!$C$29,Bancos!$A$1:$AAV$1,0)+ROW(A2)-1,0),IF(Indice!$D$7="CFC",VLOOKUP(Indice!$D$6,CFC!$A:$ABM,MATCH(Indice!$C$29,Bancos!$A$1:$AAV$1,0)+ROW(A2)-1,0),VLOOKUP(Indice!$D$6,Coop!$A:$ABM,MATCH(Indice!$C$29,Bancos!$A$1:$AAV$1,0)+ROW(A2)-1,0)))</f>
        <v>0.2</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1" t="s">
        <v>169</v>
      </c>
      <c r="B1" s="396" t="s">
        <v>169</v>
      </c>
      <c r="C1" s="396" t="s">
        <v>169</v>
      </c>
      <c r="D1" s="396" t="s">
        <v>169</v>
      </c>
      <c r="E1" s="396"/>
      <c r="F1" s="396"/>
      <c r="G1" s="396"/>
      <c r="H1" s="396"/>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0.2</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1" t="s">
        <v>412</v>
      </c>
      <c r="C2" s="381"/>
      <c r="D2" s="381"/>
    </row>
    <row r="3" spans="1:5" ht="12.75" customHeight="1" thickBot="1" x14ac:dyDescent="0.25">
      <c r="A3" s="159"/>
      <c r="B3" s="115"/>
    </row>
    <row r="4" spans="1:5" ht="30" customHeight="1" x14ac:dyDescent="0.2">
      <c r="B4" s="402" t="s">
        <v>84</v>
      </c>
      <c r="C4" s="403"/>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1.3333333333333299E-2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0.08</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0.12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0</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0.04</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0.24</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0.133333333333333</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0</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6.6666666666666693E-2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0.04</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0.21333333333333299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1.3333333333333299E-2</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0.04</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topLeftCell="G1" workbookViewId="0">
      <selection activeCell="B10" sqref="B10"/>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1" t="s">
        <v>369</v>
      </c>
      <c r="C2" s="381"/>
      <c r="D2" s="381"/>
      <c r="E2" s="381"/>
    </row>
    <row r="3" spans="2:5" ht="12.75" customHeight="1" thickBot="1" x14ac:dyDescent="0.25">
      <c r="B3" s="159"/>
      <c r="C3" s="159"/>
      <c r="D3" s="159"/>
    </row>
    <row r="4" spans="2:5" ht="30.75" customHeight="1" x14ac:dyDescent="0.2">
      <c r="B4" s="404" t="s">
        <v>84</v>
      </c>
      <c r="C4" s="405"/>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1</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0.2</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0.6</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0.2</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workbookViewId="0">
      <selection activeCell="H9" sqref="H9"/>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1" t="s">
        <v>414</v>
      </c>
      <c r="C2" s="381"/>
      <c r="D2" s="381"/>
    </row>
    <row r="3" spans="2:11" s="179" customFormat="1" ht="12" customHeight="1" thickBot="1" x14ac:dyDescent="0.25">
      <c r="B3" s="159"/>
      <c r="C3" s="159"/>
      <c r="J3" s="406"/>
      <c r="K3" s="406"/>
    </row>
    <row r="4" spans="2:11" ht="30" customHeight="1" x14ac:dyDescent="0.2">
      <c r="B4" s="402" t="s">
        <v>84</v>
      </c>
      <c r="C4" s="403"/>
      <c r="D4" s="283" t="s">
        <v>85</v>
      </c>
      <c r="H4" s="115"/>
      <c r="I4" s="115"/>
      <c r="J4" s="406"/>
      <c r="K4" s="406"/>
    </row>
    <row r="5" spans="2:11" ht="12.75" customHeight="1" x14ac:dyDescent="0.2">
      <c r="B5" s="408" t="s">
        <v>178</v>
      </c>
      <c r="C5" s="406" t="s">
        <v>178</v>
      </c>
      <c r="D5" s="284">
        <f>+IF(Indice!$D$7="Bancos",VLOOKUP(Indice!$D$6,Bancos!$A:$AAV,MATCH(Indice!$C$33,Bancos!$A$1:$AAV$1,0)+ROW(A1)-1,0),IF(Indice!$D$7="CFC",VLOOKUP(Indice!$D$6,CFC!$A:$ABM,MATCH(Indice!$C$33,Bancos!$A$1:$AAV$1,0)+ROW(A1)-1,0),VLOOKUP(Indice!$D$6,Coop!$A:$ABM,MATCH(Indice!$C$33,Bancos!$A$1:$AAV$1,0)+ROW(A1)-1,0)))</f>
        <v>0.120099160945843</v>
      </c>
      <c r="H5" s="115"/>
      <c r="I5" s="115"/>
      <c r="J5" s="406"/>
      <c r="K5" s="406"/>
    </row>
    <row r="6" spans="2:11" ht="12.75" customHeight="1" x14ac:dyDescent="0.2">
      <c r="B6" s="408" t="s">
        <v>179</v>
      </c>
      <c r="C6" s="406" t="s">
        <v>179</v>
      </c>
      <c r="D6" s="285">
        <f>+IF(Indice!$D$7="Bancos",VLOOKUP(Indice!$D$6,Bancos!$A:$AAV,MATCH(Indice!$C$33,Bancos!$A$1:$AAV$1,0)+ROW(A2)-1,0),IF(Indice!$D$7="CFC",VLOOKUP(Indice!$D$6,CFC!$A:$ABM,MATCH(Indice!$C$33,Bancos!$A$1:$AAV$1,0)+ROW(A2)-1,0),VLOOKUP(Indice!$D$6,Coop!$A:$ABM,MATCH(Indice!$C$33,Bancos!$A$1:$AAV$1,0)+ROW(A2)-1,0)))</f>
        <v>8.7128146453089306E-2</v>
      </c>
      <c r="H6" s="115"/>
      <c r="I6" s="115"/>
      <c r="J6" s="406"/>
      <c r="K6" s="406"/>
    </row>
    <row r="7" spans="2:11" ht="12.75" customHeight="1" x14ac:dyDescent="0.2">
      <c r="B7" s="409" t="s">
        <v>180</v>
      </c>
      <c r="C7" s="406" t="s">
        <v>201</v>
      </c>
      <c r="D7" s="285">
        <f>+IF(Indice!$D$7="Bancos",VLOOKUP(Indice!$D$6,Bancos!$A:$AAV,MATCH(Indice!$C$33,Bancos!$A$1:$AAV$1,0)+ROW(A3)-1,0),IF(Indice!$D$7="CFC",VLOOKUP(Indice!$D$6,CFC!$A:$ABM,MATCH(Indice!$C$33,Bancos!$A$1:$AAV$1,0)+ROW(A3)-1,0),VLOOKUP(Indice!$D$6,Coop!$A:$ABM,MATCH(Indice!$C$33,Bancos!$A$1:$AAV$1,0)+ROW(A3)-1,0)))</f>
        <v>5.9496567505720799E-2</v>
      </c>
      <c r="H7" s="115"/>
      <c r="I7" s="115"/>
      <c r="J7" s="406"/>
      <c r="K7" s="406"/>
    </row>
    <row r="8" spans="2:11" ht="12.75" customHeight="1" x14ac:dyDescent="0.2">
      <c r="B8" s="409" t="s">
        <v>181</v>
      </c>
      <c r="C8" s="406" t="s">
        <v>202</v>
      </c>
      <c r="D8" s="285">
        <f>+IF(Indice!$D$7="Bancos",VLOOKUP(Indice!$D$6,Bancos!$A:$AAV,MATCH(Indice!$C$33,Bancos!$A$1:$AAV$1,0)+ROW(A4)-1,0),IF(Indice!$D$7="CFC",VLOOKUP(Indice!$D$6,CFC!$A:$ABM,MATCH(Indice!$C$33,Bancos!$A$1:$AAV$1,0)+ROW(A4)-1,0),VLOOKUP(Indice!$D$6,Coop!$A:$ABM,MATCH(Indice!$C$33,Bancos!$A$1:$AAV$1,0)+ROW(A4)-1,0)))</f>
        <v>6.4836003051105998E-2</v>
      </c>
      <c r="H8" s="115"/>
      <c r="I8" s="115"/>
      <c r="J8" s="407"/>
      <c r="K8" s="406"/>
    </row>
    <row r="9" spans="2:11" ht="12.75" customHeight="1" x14ac:dyDescent="0.2">
      <c r="B9" s="408" t="s">
        <v>182</v>
      </c>
      <c r="C9" s="406" t="s">
        <v>182</v>
      </c>
      <c r="D9" s="285">
        <f>+IF(Indice!$D$7="Bancos",VLOOKUP(Indice!$D$6,Bancos!$A:$AAV,MATCH(Indice!$C$33,Bancos!$A$1:$AAV$1,0)+ROW(A5)-1,0),IF(Indice!$D$7="CFC",VLOOKUP(Indice!$D$6,CFC!$A:$ABM,MATCH(Indice!$C$33,Bancos!$A$1:$AAV$1,0)+ROW(A5)-1,0),VLOOKUP(Indice!$D$6,Coop!$A:$ABM,MATCH(Indice!$C$33,Bancos!$A$1:$AAV$1,0)+ROW(A5)-1,0)))</f>
        <v>0.147730739893211</v>
      </c>
      <c r="H9" s="115"/>
      <c r="I9" s="115"/>
      <c r="J9" s="406"/>
      <c r="K9" s="406"/>
    </row>
    <row r="10" spans="2:11" ht="12.75" customHeight="1" x14ac:dyDescent="0.2">
      <c r="B10" s="409" t="s">
        <v>203</v>
      </c>
      <c r="C10" s="406" t="s">
        <v>204</v>
      </c>
      <c r="D10" s="285">
        <f>+IF(Indice!$D$7="Bancos",VLOOKUP(Indice!$D$6,Bancos!$A:$AAV,MATCH(Indice!$C$33,Bancos!$A$1:$AAV$1,0)+ROW(A6)-1,0),IF(Indice!$D$7="CFC",VLOOKUP(Indice!$D$6,CFC!$A:$ABM,MATCH(Indice!$C$33,Bancos!$A$1:$AAV$1,0)+ROW(A6)-1,0),VLOOKUP(Indice!$D$6,Coop!$A:$ABM,MATCH(Indice!$C$33,Bancos!$A$1:$AAV$1,0)+ROW(A6)-1,0)))</f>
        <v>5.0111692274163698E-2</v>
      </c>
      <c r="H10" s="115"/>
      <c r="I10" s="115"/>
      <c r="J10" s="115"/>
      <c r="K10" s="115"/>
    </row>
    <row r="11" spans="2:11" ht="12.75" customHeight="1" x14ac:dyDescent="0.2">
      <c r="B11" s="408" t="s">
        <v>184</v>
      </c>
      <c r="C11" s="406" t="s">
        <v>184</v>
      </c>
      <c r="D11" s="285">
        <f>+IF(Indice!$D$7="Bancos",VLOOKUP(Indice!$D$6,Bancos!$A:$AAV,MATCH(Indice!$C$33,Bancos!$A$1:$AAV$1,0)+ROW(A7)-1,0),IF(Indice!$D$7="CFC",VLOOKUP(Indice!$D$6,CFC!$A:$ABM,MATCH(Indice!$C$33,Bancos!$A$1:$AAV$1,0)+ROW(A7)-1,0),VLOOKUP(Indice!$D$6,Coop!$A:$ABM,MATCH(Indice!$C$33,Bancos!$A$1:$AAV$1,0)+ROW(A7)-1,0)))</f>
        <v>5.41571319603356E-2</v>
      </c>
      <c r="H11" s="115"/>
      <c r="I11" s="115"/>
      <c r="J11" s="406"/>
      <c r="K11" s="406"/>
    </row>
    <row r="12" spans="2:11" ht="12.75" customHeight="1" x14ac:dyDescent="0.2">
      <c r="B12" s="408" t="s">
        <v>185</v>
      </c>
      <c r="C12" s="406" t="s">
        <v>185</v>
      </c>
      <c r="D12" s="285">
        <f>+IF(Indice!$D$7="Bancos",VLOOKUP(Indice!$D$6,Bancos!$A:$AAV,MATCH(Indice!$C$33,Bancos!$A$1:$AAV$1,0)+ROW(A8)-1,0),IF(Indice!$D$7="CFC",VLOOKUP(Indice!$D$6,CFC!$A:$ABM,MATCH(Indice!$C$33,Bancos!$A$1:$AAV$1,0)+ROW(A8)-1,0),VLOOKUP(Indice!$D$6,Coop!$A:$ABM,MATCH(Indice!$C$33,Bancos!$A$1:$AAV$1,0)+ROW(A8)-1,0)))</f>
        <v>4.5962732919254699E-2</v>
      </c>
      <c r="H12" s="115"/>
      <c r="I12" s="115"/>
      <c r="J12" s="406"/>
      <c r="K12" s="406"/>
    </row>
    <row r="13" spans="2:11" ht="12.75" customHeight="1" x14ac:dyDescent="0.2">
      <c r="B13" s="408" t="s">
        <v>205</v>
      </c>
      <c r="C13" s="406" t="s">
        <v>205</v>
      </c>
      <c r="D13" s="285">
        <f>+IF(Indice!$D$7="Bancos",VLOOKUP(Indice!$D$6,Bancos!$A:$AAV,MATCH(Indice!$C$33,Bancos!$A$1:$AAV$1,0)+ROW(A9)-1,0),IF(Indice!$D$7="CFC",VLOOKUP(Indice!$D$6,CFC!$A:$ABM,MATCH(Indice!$C$33,Bancos!$A$1:$AAV$1,0)+ROW(A9)-1,0),VLOOKUP(Indice!$D$6,Coop!$A:$ABM,MATCH(Indice!$C$33,Bancos!$A$1:$AAV$1,0)+ROW(A9)-1,0)))</f>
        <v>5.0474011114743401E-2</v>
      </c>
      <c r="H13" s="115"/>
      <c r="I13" s="115"/>
      <c r="J13" s="407"/>
      <c r="K13" s="406"/>
    </row>
    <row r="14" spans="2:11" ht="12.75" customHeight="1" x14ac:dyDescent="0.2">
      <c r="B14" s="408" t="s">
        <v>187</v>
      </c>
      <c r="C14" s="406" t="s">
        <v>187</v>
      </c>
      <c r="D14" s="285">
        <f>+IF(Indice!$D$7="Bancos",VLOOKUP(Indice!$D$6,Bancos!$A:$AAV,MATCH(Indice!$C$33,Bancos!$A$1:$AAV$1,0)+ROW(A10)-1,0),IF(Indice!$D$7="CFC",VLOOKUP(Indice!$D$6,CFC!$A:$ABM,MATCH(Indice!$C$33,Bancos!$A$1:$AAV$1,0)+ROW(A10)-1,0),VLOOKUP(Indice!$D$6,Coop!$A:$ABM,MATCH(Indice!$C$33,Bancos!$A$1:$AAV$1,0)+ROW(A10)-1,0)))</f>
        <v>4.3581780538302299E-2</v>
      </c>
      <c r="H14" s="115"/>
      <c r="I14" s="115"/>
      <c r="J14" s="407"/>
      <c r="K14" s="406"/>
    </row>
    <row r="15" spans="2:11" ht="12.75" customHeight="1" x14ac:dyDescent="0.2">
      <c r="B15" s="408" t="s">
        <v>206</v>
      </c>
      <c r="C15" s="406" t="s">
        <v>206</v>
      </c>
      <c r="D15" s="285">
        <f>+IF(Indice!$D$7="Bancos",VLOOKUP(Indice!$D$6,Bancos!$A:$AAV,MATCH(Indice!$C$33,Bancos!$A$1:$AAV$1,0)+ROW(A11)-1,0),IF(Indice!$D$7="CFC",VLOOKUP(Indice!$D$6,CFC!$A:$ABM,MATCH(Indice!$C$33,Bancos!$A$1:$AAV$1,0)+ROW(A11)-1,0),VLOOKUP(Indice!$D$6,Coop!$A:$ABM,MATCH(Indice!$C$33,Bancos!$A$1:$AAV$1,0)+ROW(A11)-1,0)))</f>
        <v>5.3794813119755903E-2</v>
      </c>
      <c r="H15" s="115"/>
      <c r="I15" s="115"/>
      <c r="J15" s="115"/>
      <c r="K15" s="115"/>
    </row>
    <row r="16" spans="2:11" ht="12.75" customHeight="1" x14ac:dyDescent="0.2">
      <c r="B16" s="408" t="s">
        <v>207</v>
      </c>
      <c r="C16" s="406" t="s">
        <v>207</v>
      </c>
      <c r="D16" s="285">
        <f>+IF(Indice!$D$7="Bancos",VLOOKUP(Indice!$D$6,Bancos!$A:$AAV,MATCH(Indice!$C$33,Bancos!$A$1:$AAV$1,0)+ROW(A12)-1,0),IF(Indice!$D$7="CFC",VLOOKUP(Indice!$D$6,CFC!$A:$ABM,MATCH(Indice!$C$33,Bancos!$A$1:$AAV$1,0)+ROW(A12)-1,0),VLOOKUP(Indice!$D$6,Coop!$A:$ABM,MATCH(Indice!$C$33,Bancos!$A$1:$AAV$1,0)+ROW(A12)-1,0)))</f>
        <v>5.0111692274163698E-2</v>
      </c>
      <c r="H16" s="115"/>
      <c r="I16" s="115"/>
      <c r="J16" s="406"/>
      <c r="K16" s="406"/>
    </row>
    <row r="17" spans="2:11" ht="12.75" customHeight="1" x14ac:dyDescent="0.2">
      <c r="B17" s="408" t="s">
        <v>190</v>
      </c>
      <c r="C17" s="406" t="s">
        <v>190</v>
      </c>
      <c r="D17" s="285">
        <f>+IF(Indice!$D$7="Bancos",VLOOKUP(Indice!$D$6,Bancos!$A:$AAV,MATCH(Indice!$C$33,Bancos!$A$1:$AAV$1,0)+ROW(A13)-1,0),IF(Indice!$D$7="CFC",VLOOKUP(Indice!$D$6,CFC!$A:$ABM,MATCH(Indice!$C$33,Bancos!$A$1:$AAV$1,0)+ROW(A13)-1,0),VLOOKUP(Indice!$D$6,Coop!$A:$ABM,MATCH(Indice!$C$33,Bancos!$A$1:$AAV$1,0)+ROW(A13)-1,0)))</f>
        <v>4.4772256728778499E-2</v>
      </c>
      <c r="H17" s="115"/>
      <c r="I17" s="115"/>
      <c r="J17" s="406"/>
      <c r="K17" s="406"/>
    </row>
    <row r="18" spans="2:11" x14ac:dyDescent="0.2">
      <c r="B18" s="408" t="s">
        <v>191</v>
      </c>
      <c r="C18" s="406" t="s">
        <v>191</v>
      </c>
      <c r="D18" s="285">
        <f>+IF(Indice!$D$7="Bancos",VLOOKUP(Indice!$D$6,Bancos!$A:$AAV,MATCH(Indice!$C$33,Bancos!$A$1:$AAV$1,0)+ROW(A14)-1,0),IF(Indice!$D$7="CFC",VLOOKUP(Indice!$D$6,CFC!$A:$ABM,MATCH(Indice!$C$33,Bancos!$A$1:$AAV$1,0)+ROW(A14)-1,0),VLOOKUP(Indice!$D$6,Coop!$A:$ABM,MATCH(Indice!$C$33,Bancos!$A$1:$AAV$1,0)+ROW(A14)-1,0)))</f>
        <v>4.4409937888198803E-2</v>
      </c>
      <c r="H18" s="115"/>
      <c r="I18" s="115"/>
      <c r="J18" s="406"/>
      <c r="K18" s="406"/>
    </row>
    <row r="19" spans="2:11" ht="13.5" thickBot="1" x14ac:dyDescent="0.25">
      <c r="B19" s="410" t="s">
        <v>208</v>
      </c>
      <c r="C19" s="411" t="s">
        <v>208</v>
      </c>
      <c r="D19" s="286">
        <f>+IF(Indice!$D$7="Bancos",VLOOKUP(Indice!$D$6,Bancos!$A:$AAV,MATCH(Indice!$C$33,Bancos!$A$1:$AAV$1,0)+ROW(A15)-1,0),IF(Indice!$D$7="CFC",VLOOKUP(Indice!$D$6,CFC!$A:$ABM,MATCH(Indice!$C$33,Bancos!$A$1:$AAV$1,0)+ROW(A15)-1,0),VLOOKUP(Indice!$D$6,Coop!$A:$ABM,MATCH(Indice!$C$33,Bancos!$A$1:$AAV$1,0)+ROW(A15)-1,0)))</f>
        <v>8.3333333333333301E-2</v>
      </c>
      <c r="H19" s="115"/>
      <c r="I19" s="115"/>
      <c r="J19" s="407"/>
      <c r="K19" s="406"/>
    </row>
    <row r="20" spans="2:11" x14ac:dyDescent="0.2">
      <c r="H20" s="115"/>
      <c r="I20" s="115"/>
      <c r="J20" s="115"/>
      <c r="K20" s="115"/>
    </row>
    <row r="21" spans="2:11" x14ac:dyDescent="0.2">
      <c r="H21" s="338"/>
      <c r="I21" s="338"/>
      <c r="J21" s="115"/>
      <c r="K21" s="115"/>
    </row>
  </sheetData>
  <mergeCells count="32">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 ref="J16:K16"/>
    <mergeCell ref="J17:K17"/>
    <mergeCell ref="J18:K18"/>
    <mergeCell ref="J19:K19"/>
    <mergeCell ref="J11:K11"/>
    <mergeCell ref="J12:K12"/>
    <mergeCell ref="J13:K13"/>
    <mergeCell ref="J14:K14"/>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1" t="s">
        <v>416</v>
      </c>
      <c r="C2" s="381"/>
      <c r="D2" s="381"/>
    </row>
    <row r="3" spans="1:4" ht="12.75" customHeight="1" thickBot="1" x14ac:dyDescent="0.25">
      <c r="A3" s="143"/>
      <c r="B3" s="143"/>
    </row>
    <row r="4" spans="1:4" x14ac:dyDescent="0.2">
      <c r="B4" s="402" t="s">
        <v>84</v>
      </c>
      <c r="C4" s="403"/>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0.2</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0.2</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1" t="s">
        <v>415</v>
      </c>
      <c r="C2" s="381"/>
      <c r="D2" s="381"/>
    </row>
    <row r="3" spans="1:5" ht="12.75" customHeight="1" thickBot="1" x14ac:dyDescent="0.25">
      <c r="A3" s="115"/>
      <c r="B3" s="143"/>
      <c r="C3" s="143"/>
      <c r="D3" s="143"/>
    </row>
    <row r="4" spans="1:5" x14ac:dyDescent="0.2">
      <c r="B4" s="402" t="s">
        <v>84</v>
      </c>
      <c r="C4" s="403"/>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0.8</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0.6</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0.4</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-0.2</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-0.2</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0.4</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0.4</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-0.4</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0.8</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topLeftCell="J1" workbookViewId="0">
      <selection activeCell="S2" sqref="S2"/>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1" t="s">
        <v>373</v>
      </c>
      <c r="C2" s="381"/>
      <c r="D2" s="381"/>
    </row>
    <row r="3" spans="1:5" ht="12.75" customHeight="1" thickBot="1" x14ac:dyDescent="0.25">
      <c r="B3" s="143"/>
      <c r="C3" s="143"/>
      <c r="D3" s="143"/>
    </row>
    <row r="4" spans="1:5" ht="15" x14ac:dyDescent="0.2">
      <c r="B4" s="412" t="s">
        <v>225</v>
      </c>
      <c r="C4" s="413"/>
      <c r="D4" s="414"/>
    </row>
    <row r="5" spans="1:5" ht="30" customHeight="1" x14ac:dyDescent="0.2">
      <c r="B5" s="415" t="s">
        <v>84</v>
      </c>
      <c r="C5" s="416"/>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6.4761904761904798E-2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4.33333333333333E-2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4.33333333333333E-2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9.6190476190476201E-2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0.15619047619047599</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6.3333333333333297E-2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0.14476190476190501</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0.124761904761905</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0.15333333333333299</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7.0000000000000007E-2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0.04</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L79"/>
  <sheetViews>
    <sheetView zoomScaleNormal="100" workbookViewId="0">
      <pane xSplit="1" ySplit="6" topLeftCell="CA56" activePane="bottomRight" state="frozen"/>
      <selection activeCell="B5" sqref="B5:C5"/>
      <selection pane="topRight" activeCell="B5" sqref="B5:C5"/>
      <selection pane="bottomLeft" activeCell="B5" sqref="B5:C5"/>
      <selection pane="bottomRight" activeCell="CN60" sqref="CN60:CQ60"/>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59"/>
      <c r="GB1" s="361" t="s">
        <v>50</v>
      </c>
      <c r="GC1" s="359"/>
      <c r="GD1" s="359"/>
      <c r="GE1" s="359"/>
      <c r="GF1" s="359"/>
      <c r="GG1" s="359"/>
      <c r="GH1" s="359"/>
      <c r="GI1" s="359"/>
      <c r="GJ1" s="359"/>
      <c r="GK1" s="359"/>
      <c r="GL1" s="359"/>
      <c r="GM1" s="359"/>
      <c r="GN1" s="359"/>
      <c r="GO1" s="359"/>
      <c r="GP1" s="359"/>
      <c r="GQ1" s="360"/>
      <c r="GR1" s="361" t="s">
        <v>51</v>
      </c>
      <c r="GS1" s="360"/>
      <c r="GT1" s="359" t="s">
        <v>52</v>
      </c>
      <c r="GU1" s="359"/>
      <c r="GV1" s="359"/>
      <c r="GW1" s="359"/>
      <c r="GX1" s="359"/>
      <c r="GY1" s="359"/>
      <c r="GZ1" s="359"/>
      <c r="HA1" s="360"/>
      <c r="HB1" s="361" t="s">
        <v>53</v>
      </c>
      <c r="HC1" s="359"/>
      <c r="HD1" s="359"/>
      <c r="HE1" s="359"/>
      <c r="HF1" s="359"/>
      <c r="HG1" s="359"/>
      <c r="HH1" s="359"/>
      <c r="HI1" s="359"/>
      <c r="HJ1" s="359"/>
      <c r="HK1" s="359"/>
      <c r="HL1" s="359"/>
      <c r="HM1" s="359"/>
      <c r="HN1" s="359"/>
      <c r="HO1" s="359"/>
      <c r="HP1" s="359"/>
      <c r="HQ1" s="360"/>
      <c r="HR1" s="359"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61"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61" t="s">
        <v>62</v>
      </c>
      <c r="KV1" s="359"/>
      <c r="KW1" s="359"/>
      <c r="KX1" s="359"/>
      <c r="KY1" s="359"/>
      <c r="KZ1" s="359"/>
      <c r="LA1" s="359"/>
      <c r="LB1" s="359"/>
      <c r="LC1" s="359"/>
      <c r="LD1" s="360"/>
      <c r="LE1" s="359" t="s">
        <v>63</v>
      </c>
      <c r="LF1" s="359"/>
      <c r="LG1" s="359"/>
      <c r="LH1" s="359"/>
      <c r="LI1" s="359"/>
      <c r="LJ1" s="360"/>
      <c r="LK1" s="359" t="s">
        <v>64</v>
      </c>
      <c r="LL1" s="359"/>
      <c r="LM1" s="359"/>
      <c r="LN1" s="359"/>
      <c r="LO1" s="359"/>
      <c r="LP1" s="360"/>
      <c r="LQ1" s="361" t="s">
        <v>65</v>
      </c>
      <c r="LR1" s="359"/>
      <c r="LS1" s="359"/>
      <c r="LT1" s="359"/>
      <c r="LU1" s="359"/>
      <c r="LV1" s="359"/>
      <c r="LW1" s="359"/>
      <c r="LX1" s="359"/>
      <c r="LY1" s="359"/>
      <c r="LZ1" s="360"/>
      <c r="MA1" s="359" t="s">
        <v>66</v>
      </c>
      <c r="MB1" s="359"/>
      <c r="MC1" s="359"/>
      <c r="MD1" s="359"/>
      <c r="ME1" s="359"/>
      <c r="MF1" s="359"/>
      <c r="MG1" s="359"/>
      <c r="MH1" s="359"/>
      <c r="MI1" s="360"/>
      <c r="MJ1" s="361" t="s">
        <v>67</v>
      </c>
      <c r="MK1" s="359"/>
      <c r="ML1" s="359"/>
      <c r="MM1" s="359"/>
      <c r="MN1" s="359"/>
      <c r="MO1" s="360"/>
      <c r="MP1" s="361" t="s">
        <v>68</v>
      </c>
      <c r="MQ1" s="359"/>
      <c r="MR1" s="359"/>
      <c r="MS1" s="359"/>
      <c r="MT1" s="359"/>
      <c r="MU1" s="360"/>
      <c r="MV1" s="361" t="s">
        <v>69</v>
      </c>
      <c r="MW1" s="359"/>
      <c r="MX1" s="359"/>
      <c r="MY1" s="359"/>
      <c r="MZ1" s="359"/>
      <c r="NA1" s="359"/>
      <c r="NB1" s="359"/>
      <c r="NC1" s="359"/>
      <c r="ND1" s="360"/>
      <c r="NE1" s="361" t="s">
        <v>70</v>
      </c>
      <c r="NF1" s="359"/>
      <c r="NG1" s="359"/>
      <c r="NH1" s="359"/>
      <c r="NI1" s="359"/>
      <c r="NJ1" s="359"/>
      <c r="NK1" s="359"/>
      <c r="NL1" s="359"/>
      <c r="NM1" s="360"/>
      <c r="NN1" s="361" t="s">
        <v>71</v>
      </c>
      <c r="NO1" s="359"/>
      <c r="NP1" s="359"/>
      <c r="NQ1" s="359"/>
      <c r="NR1" s="359"/>
      <c r="NS1" s="360"/>
      <c r="NT1" s="361" t="s">
        <v>72</v>
      </c>
      <c r="NU1" s="359"/>
      <c r="NV1" s="359"/>
      <c r="NW1" s="359"/>
      <c r="NX1" s="359"/>
      <c r="NY1" s="360"/>
      <c r="NZ1" s="361" t="s">
        <v>73</v>
      </c>
      <c r="OA1" s="359"/>
      <c r="OB1" s="359"/>
      <c r="OC1" s="359"/>
      <c r="OD1" s="359"/>
      <c r="OE1" s="359"/>
      <c r="OF1" s="359"/>
      <c r="OG1" s="359"/>
      <c r="OH1" s="360"/>
      <c r="OI1" s="361" t="s">
        <v>74</v>
      </c>
      <c r="OJ1" s="359"/>
      <c r="OK1" s="359"/>
      <c r="OL1" s="359"/>
      <c r="OM1" s="359"/>
      <c r="ON1" s="359"/>
      <c r="OO1" s="359"/>
      <c r="OP1" s="359"/>
      <c r="OQ1" s="360"/>
      <c r="OR1" s="361" t="s">
        <v>75</v>
      </c>
      <c r="OS1" s="359"/>
      <c r="OT1" s="359"/>
      <c r="OU1" s="359"/>
      <c r="OV1" s="359"/>
      <c r="OW1" s="360"/>
      <c r="OX1" s="361" t="s">
        <v>76</v>
      </c>
      <c r="OY1" s="359"/>
      <c r="OZ1" s="359"/>
      <c r="PA1" s="359"/>
      <c r="PB1" s="359"/>
      <c r="PC1" s="360"/>
      <c r="PD1" s="361" t="s">
        <v>77</v>
      </c>
      <c r="PE1" s="359"/>
      <c r="PF1" s="359"/>
      <c r="PG1" s="359"/>
      <c r="PH1" s="359"/>
      <c r="PI1" s="359"/>
      <c r="PJ1" s="359"/>
      <c r="PK1" s="359"/>
      <c r="PL1" s="360"/>
      <c r="PM1" s="361" t="s">
        <v>78</v>
      </c>
      <c r="PN1" s="359"/>
      <c r="PO1" s="359"/>
      <c r="PP1" s="359"/>
      <c r="PQ1" s="359"/>
      <c r="PR1" s="359"/>
      <c r="PS1" s="359"/>
      <c r="PT1" s="359"/>
      <c r="PU1" s="298"/>
      <c r="PV1" s="361" t="s">
        <v>79</v>
      </c>
      <c r="PW1" s="359"/>
      <c r="PX1" s="359"/>
      <c r="PY1" s="359"/>
      <c r="PZ1" s="359"/>
      <c r="QA1" s="359"/>
      <c r="QB1" s="359"/>
      <c r="QC1" s="359"/>
      <c r="QD1" s="360"/>
      <c r="QE1" s="361" t="s">
        <v>80</v>
      </c>
      <c r="QF1" s="359"/>
      <c r="QG1" s="359"/>
      <c r="QH1" s="359"/>
      <c r="QI1" s="359"/>
      <c r="QJ1" s="359"/>
      <c r="QK1" s="359"/>
      <c r="QL1" s="359"/>
      <c r="QM1" s="360"/>
      <c r="QN1" s="361" t="s">
        <v>81</v>
      </c>
      <c r="QO1" s="359"/>
      <c r="QP1" s="359"/>
      <c r="QQ1" s="359"/>
      <c r="QR1" s="359"/>
      <c r="QS1" s="359"/>
      <c r="QT1" s="359"/>
      <c r="QU1" s="359"/>
      <c r="QV1" s="359"/>
      <c r="QW1" s="361" t="s">
        <v>347</v>
      </c>
      <c r="QX1" s="359"/>
      <c r="QY1" s="359"/>
      <c r="QZ1" s="360"/>
      <c r="RA1" s="361" t="s">
        <v>348</v>
      </c>
      <c r="RB1" s="359"/>
      <c r="RC1" s="359"/>
      <c r="RD1" s="360"/>
      <c r="RE1" s="361" t="s">
        <v>349</v>
      </c>
      <c r="RF1" s="359"/>
      <c r="RG1" s="359"/>
      <c r="RH1" s="360"/>
      <c r="RI1" s="361" t="s">
        <v>350</v>
      </c>
      <c r="RJ1" s="359"/>
      <c r="RK1" s="359"/>
      <c r="RL1" s="360"/>
    </row>
    <row r="2" spans="1:480" s="2" customFormat="1" x14ac:dyDescent="0.25">
      <c r="A2" s="1"/>
      <c r="B2" s="361"/>
      <c r="C2" s="360"/>
      <c r="D2" s="65" t="s">
        <v>0</v>
      </c>
      <c r="E2" s="64" t="s">
        <v>1</v>
      </c>
      <c r="F2" s="64" t="s">
        <v>2</v>
      </c>
      <c r="G2" s="66" t="s">
        <v>3</v>
      </c>
      <c r="H2" s="359" t="s">
        <v>0</v>
      </c>
      <c r="I2" s="359"/>
      <c r="J2" s="359"/>
      <c r="K2" s="359"/>
      <c r="L2" s="359" t="s">
        <v>1</v>
      </c>
      <c r="M2" s="359"/>
      <c r="N2" s="359"/>
      <c r="O2" s="359"/>
      <c r="P2" s="359" t="s">
        <v>2</v>
      </c>
      <c r="Q2" s="359"/>
      <c r="R2" s="359"/>
      <c r="S2" s="359"/>
      <c r="T2" s="359" t="s">
        <v>3</v>
      </c>
      <c r="U2" s="359"/>
      <c r="V2" s="359"/>
      <c r="W2" s="360"/>
      <c r="X2" s="65" t="s">
        <v>0</v>
      </c>
      <c r="Y2" s="64" t="s">
        <v>1</v>
      </c>
      <c r="Z2" s="64" t="s">
        <v>2</v>
      </c>
      <c r="AA2" s="6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65" t="s">
        <v>0</v>
      </c>
      <c r="BY2" s="64" t="s">
        <v>1</v>
      </c>
      <c r="BZ2" s="64" t="s">
        <v>2</v>
      </c>
      <c r="CA2" s="298" t="s">
        <v>3</v>
      </c>
      <c r="CB2" s="359" t="s">
        <v>0</v>
      </c>
      <c r="CC2" s="359"/>
      <c r="CD2" s="359"/>
      <c r="CE2" s="359"/>
      <c r="CF2" s="359" t="s">
        <v>1</v>
      </c>
      <c r="CG2" s="359"/>
      <c r="CH2" s="359"/>
      <c r="CI2" s="359"/>
      <c r="CJ2" s="359" t="s">
        <v>2</v>
      </c>
      <c r="CK2" s="359"/>
      <c r="CL2" s="359"/>
      <c r="CM2" s="359"/>
      <c r="CN2" s="359" t="s">
        <v>3</v>
      </c>
      <c r="CO2" s="359"/>
      <c r="CP2" s="359"/>
      <c r="CQ2" s="360"/>
      <c r="CR2" s="65" t="s">
        <v>0</v>
      </c>
      <c r="CS2" s="64" t="s">
        <v>1</v>
      </c>
      <c r="CT2" s="64" t="s">
        <v>2</v>
      </c>
      <c r="CU2" s="66"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59" t="s">
        <v>6</v>
      </c>
      <c r="FQ2" s="359"/>
      <c r="FR2" s="359"/>
      <c r="FS2" s="359"/>
      <c r="FT2" s="359"/>
      <c r="FU2" s="359"/>
      <c r="FV2" s="359" t="s">
        <v>7</v>
      </c>
      <c r="FW2" s="359"/>
      <c r="FX2" s="359"/>
      <c r="FY2" s="359"/>
      <c r="FZ2" s="359"/>
      <c r="GA2" s="359"/>
      <c r="GB2" s="359"/>
      <c r="GC2" s="359"/>
      <c r="GD2" s="359"/>
      <c r="GE2" s="359"/>
      <c r="GF2" s="359"/>
      <c r="GG2" s="359"/>
      <c r="GH2" s="359"/>
      <c r="GI2" s="359"/>
      <c r="GJ2" s="359"/>
      <c r="GK2" s="359"/>
      <c r="GL2" s="359"/>
      <c r="GM2" s="359"/>
      <c r="GN2" s="359"/>
      <c r="GO2" s="359"/>
      <c r="GP2" s="359"/>
      <c r="GQ2" s="298"/>
      <c r="GR2" s="361" t="s">
        <v>8</v>
      </c>
      <c r="GS2" s="360"/>
      <c r="GT2" s="359"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59"/>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61" t="s">
        <v>10</v>
      </c>
      <c r="KV2" s="359"/>
      <c r="KW2" s="359"/>
      <c r="KX2" s="359"/>
      <c r="KY2" s="359"/>
      <c r="KZ2" s="359" t="s">
        <v>11</v>
      </c>
      <c r="LA2" s="359"/>
      <c r="LB2" s="359"/>
      <c r="LC2" s="359"/>
      <c r="LD2" s="360"/>
      <c r="LE2" s="359" t="s">
        <v>10</v>
      </c>
      <c r="LF2" s="359"/>
      <c r="LG2" s="359"/>
      <c r="LH2" s="359"/>
      <c r="LI2" s="359"/>
      <c r="LJ2" s="360"/>
      <c r="LK2" s="361" t="s">
        <v>83</v>
      </c>
      <c r="LL2" s="359"/>
      <c r="LM2" s="359"/>
      <c r="LN2" s="359"/>
      <c r="LO2" s="359"/>
      <c r="LP2" s="360"/>
      <c r="LQ2" s="361"/>
      <c r="LR2" s="359"/>
      <c r="LS2" s="359"/>
      <c r="LT2" s="359"/>
      <c r="LU2" s="359"/>
      <c r="LV2" s="359"/>
      <c r="LW2" s="359"/>
      <c r="LX2" s="359"/>
      <c r="LY2" s="297"/>
      <c r="LZ2" s="298"/>
      <c r="MA2" s="359"/>
      <c r="MB2" s="359"/>
      <c r="MC2" s="359"/>
      <c r="MD2" s="359"/>
      <c r="ME2" s="359"/>
      <c r="MF2" s="359"/>
      <c r="MG2" s="359"/>
      <c r="MH2" s="359"/>
      <c r="MI2" s="298"/>
      <c r="MJ2" s="361" t="s">
        <v>10</v>
      </c>
      <c r="MK2" s="359"/>
      <c r="ML2" s="359"/>
      <c r="MM2" s="359"/>
      <c r="MN2" s="359"/>
      <c r="MO2" s="360"/>
      <c r="MP2" s="361" t="s">
        <v>83</v>
      </c>
      <c r="MQ2" s="359"/>
      <c r="MR2" s="359"/>
      <c r="MS2" s="359"/>
      <c r="MT2" s="359"/>
      <c r="MU2" s="360"/>
      <c r="MV2" s="361"/>
      <c r="MW2" s="359"/>
      <c r="MX2" s="359"/>
      <c r="MY2" s="359"/>
      <c r="MZ2" s="359"/>
      <c r="NA2" s="359"/>
      <c r="NB2" s="359"/>
      <c r="NC2" s="359"/>
      <c r="ND2" s="298"/>
      <c r="NE2" s="361"/>
      <c r="NF2" s="359"/>
      <c r="NG2" s="359"/>
      <c r="NH2" s="359"/>
      <c r="NI2" s="359"/>
      <c r="NJ2" s="359"/>
      <c r="NK2" s="359"/>
      <c r="NL2" s="359"/>
      <c r="NM2" s="298"/>
      <c r="NN2" s="361" t="s">
        <v>10</v>
      </c>
      <c r="NO2" s="359"/>
      <c r="NP2" s="359"/>
      <c r="NQ2" s="359"/>
      <c r="NR2" s="359"/>
      <c r="NS2" s="360"/>
      <c r="NT2" s="361" t="s">
        <v>83</v>
      </c>
      <c r="NU2" s="359"/>
      <c r="NV2" s="359"/>
      <c r="NW2" s="359"/>
      <c r="NX2" s="359"/>
      <c r="NY2" s="360"/>
      <c r="NZ2" s="361"/>
      <c r="OA2" s="359"/>
      <c r="OB2" s="359"/>
      <c r="OC2" s="359"/>
      <c r="OD2" s="359"/>
      <c r="OE2" s="359"/>
      <c r="OF2" s="359"/>
      <c r="OG2" s="359"/>
      <c r="OH2" s="298"/>
      <c r="OI2" s="361"/>
      <c r="OJ2" s="359"/>
      <c r="OK2" s="359"/>
      <c r="OL2" s="359"/>
      <c r="OM2" s="359"/>
      <c r="ON2" s="359"/>
      <c r="OO2" s="359"/>
      <c r="OP2" s="359"/>
      <c r="OQ2" s="360"/>
      <c r="OR2" s="361" t="s">
        <v>10</v>
      </c>
      <c r="OS2" s="359"/>
      <c r="OT2" s="359"/>
      <c r="OU2" s="359"/>
      <c r="OV2" s="359"/>
      <c r="OW2" s="360"/>
      <c r="OX2" s="361" t="s">
        <v>83</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25">
      <c r="A3" s="1"/>
      <c r="B3" s="361"/>
      <c r="C3" s="360"/>
      <c r="D3" s="6"/>
      <c r="E3" s="64"/>
      <c r="F3" s="64"/>
      <c r="G3" s="66"/>
      <c r="H3" s="7"/>
      <c r="I3" s="7"/>
      <c r="J3" s="7"/>
      <c r="K3" s="7"/>
      <c r="L3" s="359"/>
      <c r="M3" s="359"/>
      <c r="N3" s="359"/>
      <c r="O3" s="359"/>
      <c r="P3" s="359"/>
      <c r="Q3" s="359"/>
      <c r="R3" s="359"/>
      <c r="S3" s="359"/>
      <c r="T3" s="359"/>
      <c r="U3" s="359"/>
      <c r="V3" s="359"/>
      <c r="W3" s="36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1"/>
      <c r="GS3" s="360"/>
      <c r="GT3" s="359"/>
      <c r="GU3" s="359"/>
      <c r="GV3" s="359"/>
      <c r="GW3" s="359"/>
      <c r="GX3" s="359"/>
      <c r="GY3" s="359"/>
      <c r="GZ3" s="359"/>
      <c r="HA3" s="360"/>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1"/>
      <c r="KV3" s="359"/>
      <c r="KW3" s="359"/>
      <c r="KX3" s="359"/>
      <c r="KY3" s="359"/>
      <c r="KZ3" s="359"/>
      <c r="LA3" s="359"/>
      <c r="LB3" s="359"/>
      <c r="LC3" s="359"/>
      <c r="LD3" s="360"/>
      <c r="LE3" s="359"/>
      <c r="LF3" s="359"/>
      <c r="LG3" s="359"/>
      <c r="LH3" s="359"/>
      <c r="LI3" s="359"/>
      <c r="LJ3" s="360"/>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61"/>
      <c r="MK3" s="359"/>
      <c r="ML3" s="359"/>
      <c r="MM3" s="359"/>
      <c r="MN3" s="359"/>
      <c r="MO3" s="360"/>
      <c r="MP3" s="361"/>
      <c r="MQ3" s="359"/>
      <c r="MR3" s="359"/>
      <c r="MS3" s="359"/>
      <c r="MT3" s="359"/>
      <c r="MU3" s="360"/>
      <c r="MV3" s="361"/>
      <c r="MW3" s="359"/>
      <c r="MX3" s="359"/>
      <c r="MY3" s="359"/>
      <c r="MZ3" s="359"/>
      <c r="NA3" s="359"/>
      <c r="NB3" s="359"/>
      <c r="NC3" s="359"/>
      <c r="ND3" s="298"/>
      <c r="NE3" s="361"/>
      <c r="NF3" s="359"/>
      <c r="NG3" s="359"/>
      <c r="NH3" s="359"/>
      <c r="NI3" s="359"/>
      <c r="NJ3" s="359"/>
      <c r="NK3" s="359"/>
      <c r="NL3" s="359"/>
      <c r="NM3" s="298"/>
      <c r="NN3" s="361"/>
      <c r="NO3" s="359"/>
      <c r="NP3" s="359"/>
      <c r="NQ3" s="359"/>
      <c r="NR3" s="359"/>
      <c r="NS3" s="360"/>
      <c r="NT3" s="361"/>
      <c r="NU3" s="359"/>
      <c r="NV3" s="359"/>
      <c r="NW3" s="359"/>
      <c r="NX3" s="359"/>
      <c r="NY3" s="360"/>
      <c r="NZ3" s="361"/>
      <c r="OA3" s="359"/>
      <c r="OB3" s="359"/>
      <c r="OC3" s="359"/>
      <c r="OD3" s="359"/>
      <c r="OE3" s="359"/>
      <c r="OF3" s="359"/>
      <c r="OG3" s="359"/>
      <c r="OH3" s="298"/>
      <c r="OI3" s="361"/>
      <c r="OJ3" s="359"/>
      <c r="OK3" s="359"/>
      <c r="OL3" s="359"/>
      <c r="OM3" s="359"/>
      <c r="ON3" s="359"/>
      <c r="OO3" s="359"/>
      <c r="OP3" s="359"/>
      <c r="OQ3" s="360"/>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298"/>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row>
    <row r="55" spans="1:480"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row>
    <row r="56" spans="1:480"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4"/>
      <c r="KV56" s="354"/>
      <c r="KW56" s="354"/>
      <c r="KX56" s="354"/>
      <c r="KY56" s="355"/>
      <c r="KZ56" s="354"/>
      <c r="LA56" s="354"/>
      <c r="LB56" s="354"/>
      <c r="LC56" s="354"/>
      <c r="LD56" s="356"/>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row>
    <row r="57" spans="1:480"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4"/>
      <c r="KV57" s="354"/>
      <c r="KW57" s="354"/>
      <c r="KX57" s="354"/>
      <c r="KY57" s="355"/>
      <c r="KZ57" s="354"/>
      <c r="LA57" s="354"/>
      <c r="LB57" s="354"/>
      <c r="LC57" s="354"/>
      <c r="LD57" s="356"/>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8"/>
      <c r="RJ57" s="355"/>
      <c r="RK57" s="355"/>
      <c r="RL57" s="356"/>
    </row>
    <row r="58" spans="1:480"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4"/>
      <c r="KV58" s="354"/>
      <c r="KW58" s="354"/>
      <c r="KX58" s="354"/>
      <c r="KY58" s="355"/>
      <c r="KZ58" s="354"/>
      <c r="LA58" s="354"/>
      <c r="LB58" s="354"/>
      <c r="LC58" s="354"/>
      <c r="LD58" s="356"/>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8"/>
      <c r="RJ58" s="355"/>
      <c r="RK58" s="355"/>
      <c r="RL58" s="356"/>
    </row>
    <row r="59" spans="1:480"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4"/>
      <c r="KV59" s="354"/>
      <c r="KW59" s="354"/>
      <c r="KX59" s="354"/>
      <c r="KY59" s="355"/>
      <c r="KZ59" s="354"/>
      <c r="LA59" s="354"/>
      <c r="LB59" s="354"/>
      <c r="LC59" s="354"/>
      <c r="LD59" s="356"/>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8"/>
      <c r="RJ59" s="355"/>
      <c r="RK59" s="355"/>
      <c r="RL59" s="356"/>
    </row>
    <row r="60" spans="1:480"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4"/>
      <c r="KV60" s="354"/>
      <c r="KW60" s="354"/>
      <c r="KX60" s="354"/>
      <c r="KY60" s="355"/>
      <c r="KZ60" s="354"/>
      <c r="LA60" s="354"/>
      <c r="LB60" s="354"/>
      <c r="LC60" s="354"/>
      <c r="LD60" s="356"/>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t="s">
        <v>464</v>
      </c>
      <c r="OS60" s="19" t="s">
        <v>464</v>
      </c>
      <c r="OT60" s="19" t="s">
        <v>464</v>
      </c>
      <c r="OU60" s="19" t="s">
        <v>464</v>
      </c>
      <c r="OV60" s="19" t="s">
        <v>464</v>
      </c>
      <c r="OW60" s="17">
        <v>1</v>
      </c>
      <c r="OX60" s="19" t="s">
        <v>464</v>
      </c>
      <c r="OY60" s="19" t="s">
        <v>464</v>
      </c>
      <c r="OZ60" s="19" t="s">
        <v>464</v>
      </c>
      <c r="PA60" s="19" t="s">
        <v>464</v>
      </c>
      <c r="PB60" s="19" t="s">
        <v>464</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8"/>
      <c r="RJ60" s="355"/>
      <c r="RK60" s="355"/>
      <c r="RL60" s="356"/>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1" t="s">
        <v>417</v>
      </c>
      <c r="C2" s="381"/>
      <c r="D2" s="381"/>
      <c r="E2" s="381"/>
    </row>
    <row r="3" spans="1:5" ht="12.75" customHeight="1" thickBot="1" x14ac:dyDescent="0.25">
      <c r="A3" s="159"/>
      <c r="B3" s="159"/>
      <c r="C3" s="115"/>
    </row>
    <row r="4" spans="1:5" ht="30" customHeight="1" thickBot="1" x14ac:dyDescent="0.25">
      <c r="B4" s="417" t="s">
        <v>84</v>
      </c>
      <c r="C4" s="418"/>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0.4</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0.4</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0.8</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0.2</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0.2</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0.4</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0.2</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1" t="s">
        <v>419</v>
      </c>
      <c r="C2" s="381"/>
      <c r="D2" s="381"/>
    </row>
    <row r="3" spans="1:4" s="158" customFormat="1" ht="12.75" customHeight="1" thickBot="1" x14ac:dyDescent="0.25">
      <c r="A3" s="179"/>
      <c r="B3" s="159"/>
      <c r="C3" s="159"/>
      <c r="D3" s="179"/>
    </row>
    <row r="4" spans="1:4" ht="15" x14ac:dyDescent="0.2">
      <c r="B4" s="419" t="s">
        <v>6</v>
      </c>
      <c r="C4" s="420"/>
      <c r="D4" s="421"/>
    </row>
    <row r="5" spans="1:4" ht="30" customHeight="1" x14ac:dyDescent="0.2">
      <c r="B5" s="422" t="s">
        <v>84</v>
      </c>
      <c r="C5" s="423"/>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-0.8</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0.6</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0.8</v>
      </c>
    </row>
    <row r="10" spans="1:4" ht="13.5" thickBot="1" x14ac:dyDescent="0.25"/>
    <row r="11" spans="1:4" ht="15" x14ac:dyDescent="0.2">
      <c r="B11" s="419" t="s">
        <v>238</v>
      </c>
      <c r="C11" s="420"/>
      <c r="D11" s="421"/>
    </row>
    <row r="12" spans="1:4" ht="30" customHeight="1" x14ac:dyDescent="0.2">
      <c r="B12" s="422" t="s">
        <v>84</v>
      </c>
      <c r="C12" s="423"/>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0.8</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0.6</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0.4</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-0.2</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1" t="s">
        <v>418</v>
      </c>
      <c r="C2" s="381"/>
      <c r="D2" s="381"/>
    </row>
    <row r="3" spans="2:4" ht="13.5" thickBot="1" x14ac:dyDescent="0.25">
      <c r="B3" s="143"/>
      <c r="C3" s="143"/>
      <c r="D3" s="143"/>
    </row>
    <row r="4" spans="2:4" ht="15.95" customHeight="1" x14ac:dyDescent="0.2">
      <c r="B4" s="402" t="s">
        <v>84</v>
      </c>
      <c r="C4" s="403"/>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0.2</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0.4</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0.2</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0.4</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0.4</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24" t="s">
        <v>435</v>
      </c>
      <c r="C2" s="424"/>
      <c r="D2" s="424"/>
      <c r="E2" s="424"/>
      <c r="F2" s="424"/>
      <c r="G2" s="424"/>
      <c r="H2" s="424"/>
      <c r="I2" s="424"/>
      <c r="J2" s="424"/>
      <c r="K2" s="424"/>
      <c r="L2" s="424"/>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5948.8</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275.39999999999998</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397</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772.4</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25" t="s">
        <v>436</v>
      </c>
      <c r="C2" s="425" t="s">
        <v>88</v>
      </c>
      <c r="D2" s="425" t="s">
        <v>88</v>
      </c>
      <c r="E2" s="425" t="s">
        <v>88</v>
      </c>
      <c r="F2" s="425" t="s">
        <v>88</v>
      </c>
      <c r="G2" s="425" t="s">
        <v>88</v>
      </c>
      <c r="H2" s="425" t="s">
        <v>88</v>
      </c>
      <c r="I2" s="425"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1" t="s">
        <v>420</v>
      </c>
      <c r="C2" s="381"/>
      <c r="D2" s="381"/>
    </row>
    <row r="3" spans="2:4" s="158" customFormat="1" ht="12.75" customHeight="1" thickBot="1" x14ac:dyDescent="0.25">
      <c r="B3" s="159"/>
      <c r="C3" s="159"/>
      <c r="D3" s="179"/>
    </row>
    <row r="4" spans="2:4" ht="15" x14ac:dyDescent="0.2">
      <c r="B4" s="419" t="s">
        <v>10</v>
      </c>
      <c r="C4" s="420"/>
      <c r="D4" s="421"/>
    </row>
    <row r="5" spans="2:4" ht="30" customHeight="1" x14ac:dyDescent="0.2">
      <c r="B5" s="426" t="s">
        <v>84</v>
      </c>
      <c r="C5" s="427"/>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19" t="s">
        <v>83</v>
      </c>
      <c r="C13" s="420"/>
      <c r="D13" s="421"/>
    </row>
    <row r="14" spans="2:4" ht="30" customHeight="1" x14ac:dyDescent="0.2">
      <c r="B14" s="426" t="s">
        <v>84</v>
      </c>
      <c r="C14" s="427"/>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30" t="s">
        <v>421</v>
      </c>
      <c r="C2" s="430"/>
      <c r="D2" s="430"/>
    </row>
    <row r="3" spans="2:4" ht="15.95" customHeight="1" thickBot="1" x14ac:dyDescent="0.25">
      <c r="B3" s="159"/>
      <c r="C3" s="159"/>
      <c r="D3" s="159"/>
    </row>
    <row r="4" spans="2:4" ht="15.95" customHeight="1" x14ac:dyDescent="0.2">
      <c r="B4" s="431" t="s">
        <v>10</v>
      </c>
      <c r="C4" s="432"/>
      <c r="D4" s="433"/>
    </row>
    <row r="5" spans="2:4" ht="27.75" customHeight="1" x14ac:dyDescent="0.2">
      <c r="B5" s="434" t="s">
        <v>84</v>
      </c>
      <c r="C5" s="435"/>
      <c r="D5" s="187" t="s">
        <v>193</v>
      </c>
    </row>
    <row r="6" spans="2:4" ht="15.95" customHeight="1" x14ac:dyDescent="0.2">
      <c r="B6" s="436" t="s">
        <v>244</v>
      </c>
      <c r="C6" s="437"/>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28" t="s">
        <v>245</v>
      </c>
      <c r="C7" s="429"/>
      <c r="D7" s="151">
        <f>+IF(Indice!$D$7="Bancos",VLOOKUP(Indice!$D$6,Bancos!$A:$AAV,MATCH(Indice!$C$43,Bancos!$A$1:$AAV$1,0)+ROW(A2)-1,0),IF(Indice!$D$7="CFC",VLOOKUP(Indice!$D$6,CFC!$A:$ABM,MATCH(Indice!$C$43,Bancos!$A$1:$AAV$1,0)+ROW(A2)-1,0),VLOOKUP(Indice!$D$6,Coop!$A:$ABM,MATCH(Indice!$C$43,Bancos!$A$1:$AAV$1,0)+ROW(A2)-1,0)))</f>
        <v>0.4</v>
      </c>
    </row>
    <row r="8" spans="2:4" ht="15.95" customHeight="1" x14ac:dyDescent="0.2">
      <c r="B8" s="428" t="s">
        <v>246</v>
      </c>
      <c r="C8" s="429"/>
      <c r="D8" s="151">
        <f>+IF(Indice!$D$7="Bancos",VLOOKUP(Indice!$D$6,Bancos!$A:$AAV,MATCH(Indice!$C$43,Bancos!$A$1:$AAV$1,0)+ROW(A3)-1,0),IF(Indice!$D$7="CFC",VLOOKUP(Indice!$D$6,CFC!$A:$ABM,MATCH(Indice!$C$43,Bancos!$A$1:$AAV$1,0)+ROW(A3)-1,0),VLOOKUP(Indice!$D$6,Coop!$A:$ABM,MATCH(Indice!$C$43,Bancos!$A$1:$AAV$1,0)+ROW(A3)-1,0)))</f>
        <v>0.4</v>
      </c>
    </row>
    <row r="9" spans="2:4" ht="15.95" customHeight="1" x14ac:dyDescent="0.2">
      <c r="B9" s="428" t="s">
        <v>247</v>
      </c>
      <c r="C9" s="438"/>
      <c r="D9" s="151">
        <f>+IF(Indice!$D$7="Bancos",VLOOKUP(Indice!$D$6,Bancos!$A:$AAV,MATCH(Indice!$C$43,Bancos!$A$1:$AAV$1,0)+ROW(A4)-1,0),IF(Indice!$D$7="CFC",VLOOKUP(Indice!$D$6,CFC!$A:$ABM,MATCH(Indice!$C$43,Bancos!$A$1:$AAV$1,0)+ROW(A4)-1,0),VLOOKUP(Indice!$D$6,Coop!$A:$ABM,MATCH(Indice!$C$43,Bancos!$A$1:$AAV$1,0)+ROW(A4)-1,0)))</f>
        <v>0.2</v>
      </c>
    </row>
    <row r="10" spans="2:4" ht="15.95" customHeight="1" thickBot="1" x14ac:dyDescent="0.25">
      <c r="B10" s="439" t="s">
        <v>248</v>
      </c>
      <c r="C10" s="440"/>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31" t="s">
        <v>83</v>
      </c>
      <c r="C13" s="432"/>
      <c r="D13" s="433"/>
    </row>
    <row r="14" spans="2:4" ht="33" customHeight="1" x14ac:dyDescent="0.2">
      <c r="B14" s="434" t="s">
        <v>84</v>
      </c>
      <c r="C14" s="435"/>
      <c r="D14" s="187" t="s">
        <v>193</v>
      </c>
    </row>
    <row r="15" spans="2:4" ht="15.95" customHeight="1" x14ac:dyDescent="0.2">
      <c r="B15" s="436" t="s">
        <v>244</v>
      </c>
      <c r="C15" s="437"/>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28" t="s">
        <v>245</v>
      </c>
      <c r="C16" s="429"/>
      <c r="D16" s="151">
        <f>+IF(Indice!$D$7="Bancos",VLOOKUP(Indice!$D$6,Bancos!$A:$AAV,MATCH(Indice!$C$44,Bancos!$A$1:$AAV$1,0)+ROW(A2)-1,0),IF(Indice!$D$7="CFC",VLOOKUP(Indice!$D$6,CFC!$A:$ABM,MATCH(Indice!$C$44,Bancos!$A$1:$AAV$1,0)+ROW(A2)-1,0),VLOOKUP(Indice!$D$6,Coop!$A:$ABM,MATCH(Indice!$C$44,Bancos!$A$1:$AAV$1,0)+ROW(A2)-1,0)))</f>
        <v>0.4</v>
      </c>
    </row>
    <row r="17" spans="2:4" ht="15.95" customHeight="1" x14ac:dyDescent="0.2">
      <c r="B17" s="428" t="s">
        <v>246</v>
      </c>
      <c r="C17" s="429"/>
      <c r="D17" s="151">
        <f>+IF(Indice!$D$7="Bancos",VLOOKUP(Indice!$D$6,Bancos!$A:$AAV,MATCH(Indice!$C$44,Bancos!$A$1:$AAV$1,0)+ROW(A3)-1,0),IF(Indice!$D$7="CFC",VLOOKUP(Indice!$D$6,CFC!$A:$ABM,MATCH(Indice!$C$44,Bancos!$A$1:$AAV$1,0)+ROW(A3)-1,0),VLOOKUP(Indice!$D$6,Coop!$A:$ABM,MATCH(Indice!$C$44,Bancos!$A$1:$AAV$1,0)+ROW(A3)-1,0)))</f>
        <v>0.6</v>
      </c>
    </row>
    <row r="18" spans="2:4" ht="15.95" customHeight="1" x14ac:dyDescent="0.2">
      <c r="B18" s="428" t="s">
        <v>247</v>
      </c>
      <c r="C18" s="438"/>
      <c r="D18" s="151">
        <f>+IF(Indice!$D$7="Bancos",VLOOKUP(Indice!$D$6,Bancos!$A:$AAV,MATCH(Indice!$C$44,Bancos!$A$1:$AAV$1,0)+ROW(A4)-1,0),IF(Indice!$D$7="CFC",VLOOKUP(Indice!$D$6,CFC!$A:$ABM,MATCH(Indice!$C$44,Bancos!$A$1:$AAV$1,0)+ROW(A4)-1,0),VLOOKUP(Indice!$D$6,Coop!$A:$ABM,MATCH(Indice!$C$44,Bancos!$A$1:$AAV$1,0)+ROW(A4)-1,0)))</f>
        <v>0</v>
      </c>
    </row>
    <row r="19" spans="2:4" ht="15.95" customHeight="1" thickBot="1" x14ac:dyDescent="0.25">
      <c r="B19" s="439" t="s">
        <v>248</v>
      </c>
      <c r="C19" s="440"/>
      <c r="D19" s="154">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30" t="s">
        <v>422</v>
      </c>
      <c r="C2" s="430"/>
      <c r="D2" s="430"/>
    </row>
    <row r="3" spans="2:4" ht="15.95" customHeight="1" thickBot="1" x14ac:dyDescent="0.25">
      <c r="B3" s="159"/>
      <c r="C3" s="159"/>
      <c r="D3" s="159"/>
    </row>
    <row r="4" spans="2:4" ht="30.75" customHeight="1" x14ac:dyDescent="0.2">
      <c r="B4" s="394" t="s">
        <v>84</v>
      </c>
      <c r="C4" s="395"/>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0.2</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0.4</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0.2</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6" t="s">
        <v>423</v>
      </c>
      <c r="C2" s="386"/>
      <c r="D2" s="386"/>
      <c r="E2" s="386"/>
    </row>
    <row r="3" spans="2:5" s="158" customFormat="1" ht="12.75" customHeight="1" thickBot="1" x14ac:dyDescent="0.25">
      <c r="B3" s="159"/>
      <c r="C3" s="159"/>
      <c r="D3" s="159"/>
      <c r="E3" s="179"/>
    </row>
    <row r="4" spans="2:5" ht="30" customHeight="1" x14ac:dyDescent="0.2">
      <c r="B4" s="402" t="s">
        <v>84</v>
      </c>
      <c r="C4" s="403"/>
      <c r="D4" s="212" t="s">
        <v>193</v>
      </c>
    </row>
    <row r="5" spans="2:5" ht="12.75" customHeight="1" x14ac:dyDescent="0.2">
      <c r="B5" s="445" t="s">
        <v>257</v>
      </c>
      <c r="C5" s="446"/>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1" t="s">
        <v>258</v>
      </c>
      <c r="C6" s="442"/>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41" t="s">
        <v>259</v>
      </c>
      <c r="C7" s="442"/>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1" t="s">
        <v>260</v>
      </c>
      <c r="C8" s="442"/>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1" t="s">
        <v>261</v>
      </c>
      <c r="C9" s="442"/>
      <c r="D9" s="213">
        <f>+IF(Indice!$D$7="Bancos",VLOOKUP(Indice!$D$6,Bancos!$A:$AAV,MATCH(Indice!$C$46,Bancos!$A$1:$AAV$1,0)+ROW(A5)-1,0),IF(Indice!$D$7="CFC",VLOOKUP(Indice!$D$6,CFC!$A:$ABM,MATCH(Indice!$C$46,Bancos!$A$1:$AAV$1,0)+ROW(A5)-1,0),VLOOKUP(Indice!$D$6,Coop!$A:$ABM,MATCH(Indice!$C$46,Bancos!$A$1:$AAV$1,0)+ROW(A5)-1,0)))</f>
        <v>0.2</v>
      </c>
    </row>
    <row r="10" spans="2:5" ht="12.75" customHeight="1" x14ac:dyDescent="0.2">
      <c r="B10" s="441" t="s">
        <v>262</v>
      </c>
      <c r="C10" s="442"/>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1" t="s">
        <v>255</v>
      </c>
      <c r="C11" s="442"/>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43" t="s">
        <v>256</v>
      </c>
      <c r="C12" s="444"/>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30" t="s">
        <v>424</v>
      </c>
      <c r="C2" s="430"/>
      <c r="D2" s="430"/>
    </row>
    <row r="3" spans="2:6" ht="12.75" customHeight="1" thickBot="1" x14ac:dyDescent="0.25">
      <c r="B3" s="159"/>
      <c r="C3" s="159"/>
      <c r="D3" s="159"/>
    </row>
    <row r="4" spans="2:6" ht="15" x14ac:dyDescent="0.2">
      <c r="B4" s="431" t="s">
        <v>10</v>
      </c>
      <c r="C4" s="432"/>
      <c r="D4" s="433"/>
      <c r="F4" s="215"/>
    </row>
    <row r="5" spans="2:6" ht="30" customHeight="1" x14ac:dyDescent="0.2">
      <c r="B5" s="422" t="s">
        <v>84</v>
      </c>
      <c r="C5" s="423"/>
      <c r="D5" s="187" t="s">
        <v>193</v>
      </c>
    </row>
    <row r="6" spans="2:6" ht="15" x14ac:dyDescent="0.25">
      <c r="B6" s="428" t="s">
        <v>244</v>
      </c>
      <c r="C6" s="438"/>
      <c r="D6" s="216">
        <f>+IF(Indice!$D$7="Bancos",VLOOKUP(Indice!$D$6,Bancos!$A:$AAV,MATCH(Indice!$C$47,Bancos!$A$1:$AAV$1,0)+ROW(A1)-1,0),IF(Indice!$D$7="CFC",VLOOKUP(Indice!$D$6,CFC!$A:$ABM,MATCH(Indice!$C$47,Bancos!$A$1:$AAV$1,0)+ROW(A1)-1,0),VLOOKUP(Indice!$D$6,Coop!$A:$ABM,MATCH(Indice!$C$47,Bancos!$A$1:$AAV$1,0)+ROW(A1)-1,0)))</f>
        <v>0</v>
      </c>
    </row>
    <row r="7" spans="2:6" ht="15" x14ac:dyDescent="0.25">
      <c r="B7" s="428" t="s">
        <v>245</v>
      </c>
      <c r="C7" s="438"/>
      <c r="D7" s="216">
        <f>+IF(Indice!$D$7="Bancos",VLOOKUP(Indice!$D$6,Bancos!$A:$AAV,MATCH(Indice!$C$47,Bancos!$A$1:$AAV$1,0)+ROW(A2)-1,0),IF(Indice!$D$7="CFC",VLOOKUP(Indice!$D$6,CFC!$A:$ABM,MATCH(Indice!$C$47,Bancos!$A$1:$AAV$1,0)+ROW(A2)-1,0),VLOOKUP(Indice!$D$6,Coop!$A:$ABM,MATCH(Indice!$C$47,Bancos!$A$1:$AAV$1,0)+ROW(A2)-1,0)))</f>
        <v>0.2</v>
      </c>
    </row>
    <row r="8" spans="2:6" ht="15" x14ac:dyDescent="0.25">
      <c r="B8" s="428" t="s">
        <v>246</v>
      </c>
      <c r="C8" s="438"/>
      <c r="D8" s="216">
        <f>+IF(Indice!$D$7="Bancos",VLOOKUP(Indice!$D$6,Bancos!$A:$AAV,MATCH(Indice!$C$47,Bancos!$A$1:$AAV$1,0)+ROW(A3)-1,0),IF(Indice!$D$7="CFC",VLOOKUP(Indice!$D$6,CFC!$A:$ABM,MATCH(Indice!$C$47,Bancos!$A$1:$AAV$1,0)+ROW(A3)-1,0),VLOOKUP(Indice!$D$6,Coop!$A:$ABM,MATCH(Indice!$C$47,Bancos!$A$1:$AAV$1,0)+ROW(A3)-1,0)))</f>
        <v>0.4</v>
      </c>
    </row>
    <row r="9" spans="2:6" ht="15" x14ac:dyDescent="0.25">
      <c r="B9" s="428" t="s">
        <v>247</v>
      </c>
      <c r="C9" s="438"/>
      <c r="D9" s="216">
        <f>+IF(Indice!$D$7="Bancos",VLOOKUP(Indice!$D$6,Bancos!$A:$AAV,MATCH(Indice!$C$47,Bancos!$A$1:$AAV$1,0)+ROW(A4)-1,0),IF(Indice!$D$7="CFC",VLOOKUP(Indice!$D$6,CFC!$A:$ABM,MATCH(Indice!$C$47,Bancos!$A$1:$AAV$1,0)+ROW(A4)-1,0),VLOOKUP(Indice!$D$6,Coop!$A:$ABM,MATCH(Indice!$C$47,Bancos!$A$1:$AAV$1,0)+ROW(A4)-1,0)))</f>
        <v>0.4</v>
      </c>
    </row>
    <row r="10" spans="2:6" ht="15.75" thickBot="1" x14ac:dyDescent="0.3">
      <c r="B10" s="439" t="s">
        <v>248</v>
      </c>
      <c r="C10" s="440"/>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31" t="s">
        <v>83</v>
      </c>
      <c r="C14" s="432"/>
      <c r="D14" s="433"/>
    </row>
    <row r="15" spans="2:6" ht="25.5" x14ac:dyDescent="0.2">
      <c r="B15" s="422" t="s">
        <v>84</v>
      </c>
      <c r="C15" s="423"/>
      <c r="D15" s="187" t="s">
        <v>193</v>
      </c>
    </row>
    <row r="16" spans="2:6" x14ac:dyDescent="0.2">
      <c r="B16" s="428" t="s">
        <v>244</v>
      </c>
      <c r="C16" s="438"/>
      <c r="D16" s="219">
        <f>+IF(Indice!$D$7="Bancos",VLOOKUP(Indice!$D$6,Bancos!$A:$AAV,MATCH(Indice!$C$48,Bancos!$A$1:$AAV$1,0)+ROW(A1)-1,0),IF(Indice!$D$7="CFC",VLOOKUP(Indice!$D$6,CFC!$A:$ABM,MATCH(Indice!$C$48,Bancos!$A$1:$AAV$1,0)+ROW(A1)-1,0),VLOOKUP(Indice!$D$6,Coop!$A:$ABM,MATCH(Indice!$C$48,Bancos!$A$1:$AAV$1,0)+ROW(A1)-1,0)))</f>
        <v>0</v>
      </c>
    </row>
    <row r="17" spans="2:4" x14ac:dyDescent="0.2">
      <c r="B17" s="428" t="s">
        <v>245</v>
      </c>
      <c r="C17" s="438"/>
      <c r="D17" s="219">
        <f>+IF(Indice!$D$7="Bancos",VLOOKUP(Indice!$D$6,Bancos!$A:$AAV,MATCH(Indice!$C$48,Bancos!$A$1:$AAV$1,0)+ROW(A2)-1,0),IF(Indice!$D$7="CFC",VLOOKUP(Indice!$D$6,CFC!$A:$ABM,MATCH(Indice!$C$48,Bancos!$A$1:$AAV$1,0)+ROW(A2)-1,0),VLOOKUP(Indice!$D$6,Coop!$A:$ABM,MATCH(Indice!$C$48,Bancos!$A$1:$AAV$1,0)+ROW(A2)-1,0)))</f>
        <v>0.4</v>
      </c>
    </row>
    <row r="18" spans="2:4" x14ac:dyDescent="0.2">
      <c r="B18" s="428" t="s">
        <v>246</v>
      </c>
      <c r="C18" s="438"/>
      <c r="D18" s="219">
        <f>+IF(Indice!$D$7="Bancos",VLOOKUP(Indice!$D$6,Bancos!$A:$AAV,MATCH(Indice!$C$48,Bancos!$A$1:$AAV$1,0)+ROW(A3)-1,0),IF(Indice!$D$7="CFC",VLOOKUP(Indice!$D$6,CFC!$A:$ABM,MATCH(Indice!$C$48,Bancos!$A$1:$AAV$1,0)+ROW(A3)-1,0),VLOOKUP(Indice!$D$6,Coop!$A:$ABM,MATCH(Indice!$C$48,Bancos!$A$1:$AAV$1,0)+ROW(A3)-1,0)))</f>
        <v>0.4</v>
      </c>
    </row>
    <row r="19" spans="2:4" x14ac:dyDescent="0.2">
      <c r="B19" s="428" t="s">
        <v>247</v>
      </c>
      <c r="C19" s="438"/>
      <c r="D19" s="219">
        <f>+IF(Indice!$D$7="Bancos",VLOOKUP(Indice!$D$6,Bancos!$A:$AAV,MATCH(Indice!$C$48,Bancos!$A$1:$AAV$1,0)+ROW(A4)-1,0),IF(Indice!$D$7="CFC",VLOOKUP(Indice!$D$6,CFC!$A:$ABM,MATCH(Indice!$C$48,Bancos!$A$1:$AAV$1,0)+ROW(A4)-1,0),VLOOKUP(Indice!$D$6,Coop!$A:$ABM,MATCH(Indice!$C$48,Bancos!$A$1:$AAV$1,0)+ROW(A4)-1,0)))</f>
        <v>0.2</v>
      </c>
    </row>
    <row r="20" spans="2:4" ht="13.5" thickBot="1" x14ac:dyDescent="0.25">
      <c r="B20" s="439" t="s">
        <v>248</v>
      </c>
      <c r="C20" s="440"/>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L80"/>
  <sheetViews>
    <sheetView tabSelected="1" zoomScale="95" zoomScaleNormal="95" workbookViewId="0">
      <pane xSplit="1" ySplit="6" topLeftCell="BZ54" activePane="bottomRight" state="frozen"/>
      <selection activeCell="B5" sqref="B5:C5"/>
      <selection pane="topRight" activeCell="B5" sqref="B5:C5"/>
      <selection pane="bottomLeft" activeCell="B5" sqref="B5:C5"/>
      <selection pane="bottomRight" activeCell="CD66" sqref="CD66"/>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61" t="s">
        <v>37</v>
      </c>
      <c r="C1" s="360"/>
      <c r="D1" s="361" t="s">
        <v>38</v>
      </c>
      <c r="E1" s="359"/>
      <c r="F1" s="359"/>
      <c r="G1" s="360"/>
      <c r="H1" s="359" t="s">
        <v>39</v>
      </c>
      <c r="I1" s="359"/>
      <c r="J1" s="359"/>
      <c r="K1" s="359"/>
      <c r="L1" s="359"/>
      <c r="M1" s="359"/>
      <c r="N1" s="359"/>
      <c r="O1" s="359"/>
      <c r="P1" s="359"/>
      <c r="Q1" s="359"/>
      <c r="R1" s="359"/>
      <c r="S1" s="359"/>
      <c r="T1" s="359"/>
      <c r="U1" s="359"/>
      <c r="V1" s="359"/>
      <c r="W1" s="360"/>
      <c r="X1" s="361" t="s">
        <v>40</v>
      </c>
      <c r="Y1" s="359"/>
      <c r="Z1" s="359"/>
      <c r="AA1" s="360"/>
      <c r="AB1" s="361" t="s">
        <v>82</v>
      </c>
      <c r="AC1" s="359"/>
      <c r="AD1" s="359"/>
      <c r="AE1" s="359"/>
      <c r="AF1" s="359"/>
      <c r="AG1" s="359"/>
      <c r="AH1" s="359"/>
      <c r="AI1" s="359"/>
      <c r="AJ1" s="359"/>
      <c r="AK1" s="359"/>
      <c r="AL1" s="359"/>
      <c r="AM1" s="359"/>
      <c r="AN1" s="359"/>
      <c r="AO1" s="359"/>
      <c r="AP1" s="359"/>
      <c r="AQ1" s="359"/>
      <c r="AR1" s="359"/>
      <c r="AS1" s="359"/>
      <c r="AT1" s="359"/>
      <c r="AU1" s="359"/>
      <c r="AV1" s="359"/>
      <c r="AW1" s="359"/>
      <c r="AX1" s="361" t="s">
        <v>41</v>
      </c>
      <c r="AY1" s="359"/>
      <c r="AZ1" s="359"/>
      <c r="BA1" s="359"/>
      <c r="BB1" s="359"/>
      <c r="BC1" s="359"/>
      <c r="BD1" s="359"/>
      <c r="BE1" s="359"/>
      <c r="BF1" s="359"/>
      <c r="BG1" s="359"/>
      <c r="BH1" s="359"/>
      <c r="BI1" s="359"/>
      <c r="BJ1" s="359"/>
      <c r="BK1" s="359"/>
      <c r="BL1" s="359"/>
      <c r="BM1" s="359"/>
      <c r="BN1" s="359"/>
      <c r="BO1" s="359"/>
      <c r="BP1" s="359"/>
      <c r="BQ1" s="359"/>
      <c r="BR1" s="359"/>
      <c r="BS1" s="359"/>
      <c r="BT1" s="359"/>
      <c r="BU1" s="360"/>
      <c r="BV1" s="361" t="s">
        <v>42</v>
      </c>
      <c r="BW1" s="360"/>
      <c r="BX1" s="361" t="s">
        <v>43</v>
      </c>
      <c r="BY1" s="359"/>
      <c r="BZ1" s="359"/>
      <c r="CA1" s="360"/>
      <c r="CB1" s="359" t="s">
        <v>44</v>
      </c>
      <c r="CC1" s="359"/>
      <c r="CD1" s="359"/>
      <c r="CE1" s="359"/>
      <c r="CF1" s="359"/>
      <c r="CG1" s="359"/>
      <c r="CH1" s="359"/>
      <c r="CI1" s="359"/>
      <c r="CJ1" s="359"/>
      <c r="CK1" s="359"/>
      <c r="CL1" s="359"/>
      <c r="CM1" s="359"/>
      <c r="CN1" s="359"/>
      <c r="CO1" s="359"/>
      <c r="CP1" s="359"/>
      <c r="CQ1" s="360"/>
      <c r="CR1" s="361" t="s">
        <v>45</v>
      </c>
      <c r="CS1" s="359"/>
      <c r="CT1" s="359"/>
      <c r="CU1" s="360"/>
      <c r="CV1" s="361" t="s">
        <v>46</v>
      </c>
      <c r="CW1" s="359"/>
      <c r="CX1" s="359"/>
      <c r="CY1" s="359"/>
      <c r="CZ1" s="359"/>
      <c r="DA1" s="359"/>
      <c r="DB1" s="359"/>
      <c r="DC1" s="359"/>
      <c r="DD1" s="359"/>
      <c r="DE1" s="359"/>
      <c r="DF1" s="359"/>
      <c r="DG1" s="359"/>
      <c r="DH1" s="359"/>
      <c r="DI1" s="359"/>
      <c r="DJ1" s="359"/>
      <c r="DK1" s="359"/>
      <c r="DL1" s="359"/>
      <c r="DM1" s="359"/>
      <c r="DN1" s="359"/>
      <c r="DO1" s="359"/>
      <c r="DP1" s="359"/>
      <c r="DQ1" s="359"/>
      <c r="DR1" s="361" t="s">
        <v>47</v>
      </c>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61" t="s">
        <v>48</v>
      </c>
      <c r="EQ1" s="359"/>
      <c r="ER1" s="359"/>
      <c r="ES1" s="359"/>
      <c r="ET1" s="359"/>
      <c r="EU1" s="359"/>
      <c r="EV1" s="359"/>
      <c r="EW1" s="359"/>
      <c r="EX1" s="359"/>
      <c r="EY1" s="359"/>
      <c r="EZ1" s="359"/>
      <c r="FA1" s="359"/>
      <c r="FB1" s="359"/>
      <c r="FC1" s="359"/>
      <c r="FD1" s="359"/>
      <c r="FE1" s="359"/>
      <c r="FF1" s="359"/>
      <c r="FG1" s="359"/>
      <c r="FH1" s="359"/>
      <c r="FI1" s="359"/>
      <c r="FJ1" s="359"/>
      <c r="FK1" s="359"/>
      <c r="FL1" s="359"/>
      <c r="FM1" s="359"/>
      <c r="FN1" s="359"/>
      <c r="FO1" s="359"/>
      <c r="FP1" s="361" t="s">
        <v>49</v>
      </c>
      <c r="FQ1" s="359"/>
      <c r="FR1" s="359"/>
      <c r="FS1" s="359"/>
      <c r="FT1" s="359"/>
      <c r="FU1" s="359"/>
      <c r="FV1" s="359"/>
      <c r="FW1" s="359"/>
      <c r="FX1" s="359"/>
      <c r="FY1" s="359"/>
      <c r="FZ1" s="359"/>
      <c r="GA1" s="360"/>
      <c r="GB1" s="359" t="s">
        <v>50</v>
      </c>
      <c r="GC1" s="359"/>
      <c r="GD1" s="359"/>
      <c r="GE1" s="359"/>
      <c r="GF1" s="359"/>
      <c r="GG1" s="359"/>
      <c r="GH1" s="359"/>
      <c r="GI1" s="359"/>
      <c r="GJ1" s="359"/>
      <c r="GK1" s="359"/>
      <c r="GL1" s="359"/>
      <c r="GM1" s="359"/>
      <c r="GN1" s="359"/>
      <c r="GO1" s="359"/>
      <c r="GP1" s="359"/>
      <c r="GQ1" s="360"/>
      <c r="GR1" s="359" t="s">
        <v>51</v>
      </c>
      <c r="GS1" s="360"/>
      <c r="GT1" s="361" t="s">
        <v>52</v>
      </c>
      <c r="GU1" s="359"/>
      <c r="GV1" s="359"/>
      <c r="GW1" s="359"/>
      <c r="GX1" s="359"/>
      <c r="GY1" s="359"/>
      <c r="GZ1" s="359"/>
      <c r="HA1" s="360"/>
      <c r="HB1" s="359" t="s">
        <v>53</v>
      </c>
      <c r="HC1" s="359"/>
      <c r="HD1" s="359"/>
      <c r="HE1" s="359"/>
      <c r="HF1" s="359"/>
      <c r="HG1" s="359"/>
      <c r="HH1" s="359"/>
      <c r="HI1" s="359"/>
      <c r="HJ1" s="359"/>
      <c r="HK1" s="359"/>
      <c r="HL1" s="359"/>
      <c r="HM1" s="359"/>
      <c r="HN1" s="359"/>
      <c r="HO1" s="359"/>
      <c r="HP1" s="359"/>
      <c r="HQ1" s="360"/>
      <c r="HR1" s="361" t="s">
        <v>54</v>
      </c>
      <c r="HS1" s="359"/>
      <c r="HT1" s="359"/>
      <c r="HU1" s="359"/>
      <c r="HV1" s="359"/>
      <c r="HW1" s="359"/>
      <c r="HX1" s="359"/>
      <c r="HY1" s="361" t="s">
        <v>55</v>
      </c>
      <c r="HZ1" s="359"/>
      <c r="IA1" s="359"/>
      <c r="IB1" s="359"/>
      <c r="IC1" s="359"/>
      <c r="ID1" s="359"/>
      <c r="IE1" s="359"/>
      <c r="IF1" s="359"/>
      <c r="IG1" s="359"/>
      <c r="IH1" s="359"/>
      <c r="II1" s="359"/>
      <c r="IJ1" s="359"/>
      <c r="IK1" s="359"/>
      <c r="IL1" s="359"/>
      <c r="IM1" s="359"/>
      <c r="IN1" s="360"/>
      <c r="IO1" s="361" t="s">
        <v>56</v>
      </c>
      <c r="IP1" s="359"/>
      <c r="IQ1" s="359"/>
      <c r="IR1" s="359"/>
      <c r="IS1" s="359"/>
      <c r="IT1" s="359"/>
      <c r="IU1" s="360"/>
      <c r="IV1" s="361" t="s">
        <v>57</v>
      </c>
      <c r="IW1" s="359"/>
      <c r="IX1" s="359"/>
      <c r="IY1" s="359"/>
      <c r="IZ1" s="359"/>
      <c r="JA1" s="359"/>
      <c r="JB1" s="359"/>
      <c r="JC1" s="359"/>
      <c r="JD1" s="359"/>
      <c r="JE1" s="359"/>
      <c r="JF1" s="359"/>
      <c r="JG1" s="360"/>
      <c r="JH1" s="361" t="s">
        <v>58</v>
      </c>
      <c r="JI1" s="359"/>
      <c r="JJ1" s="359"/>
      <c r="JK1" s="359"/>
      <c r="JL1" s="359"/>
      <c r="JM1" s="359"/>
      <c r="JN1" s="359"/>
      <c r="JO1" s="359"/>
      <c r="JP1" s="359"/>
      <c r="JQ1" s="359"/>
      <c r="JR1" s="359"/>
      <c r="JS1" s="360"/>
      <c r="JT1" s="359" t="s">
        <v>59</v>
      </c>
      <c r="JU1" s="359"/>
      <c r="JV1" s="359"/>
      <c r="JW1" s="359"/>
      <c r="JX1" s="359"/>
      <c r="JY1" s="359"/>
      <c r="JZ1" s="359"/>
      <c r="KA1" s="359"/>
      <c r="KB1" s="359"/>
      <c r="KC1" s="359"/>
      <c r="KD1" s="359"/>
      <c r="KE1" s="360"/>
      <c r="KF1" s="359" t="s">
        <v>60</v>
      </c>
      <c r="KG1" s="359"/>
      <c r="KH1" s="359"/>
      <c r="KI1" s="359"/>
      <c r="KJ1" s="359"/>
      <c r="KK1" s="359"/>
      <c r="KL1" s="359"/>
      <c r="KM1" s="360"/>
      <c r="KN1" s="361" t="s">
        <v>61</v>
      </c>
      <c r="KO1" s="359"/>
      <c r="KP1" s="359"/>
      <c r="KQ1" s="359"/>
      <c r="KR1" s="359"/>
      <c r="KS1" s="359"/>
      <c r="KT1" s="360"/>
      <c r="KU1" s="359" t="s">
        <v>62</v>
      </c>
      <c r="KV1" s="359"/>
      <c r="KW1" s="359"/>
      <c r="KX1" s="359"/>
      <c r="KY1" s="359"/>
      <c r="KZ1" s="359"/>
      <c r="LA1" s="359"/>
      <c r="LB1" s="359"/>
      <c r="LC1" s="359"/>
      <c r="LD1" s="360"/>
      <c r="LE1" s="361" t="s">
        <v>63</v>
      </c>
      <c r="LF1" s="359"/>
      <c r="LG1" s="359"/>
      <c r="LH1" s="359"/>
      <c r="LI1" s="359"/>
      <c r="LJ1" s="360"/>
      <c r="LK1" s="361" t="s">
        <v>64</v>
      </c>
      <c r="LL1" s="359"/>
      <c r="LM1" s="359"/>
      <c r="LN1" s="359"/>
      <c r="LO1" s="359"/>
      <c r="LP1" s="360"/>
      <c r="LQ1" s="361" t="s">
        <v>65</v>
      </c>
      <c r="LR1" s="359"/>
      <c r="LS1" s="359"/>
      <c r="LT1" s="359"/>
      <c r="LU1" s="359"/>
      <c r="LV1" s="359"/>
      <c r="LW1" s="359"/>
      <c r="LX1" s="359"/>
      <c r="LY1" s="359"/>
      <c r="LZ1" s="360"/>
      <c r="MA1" s="361" t="s">
        <v>66</v>
      </c>
      <c r="MB1" s="359"/>
      <c r="MC1" s="359"/>
      <c r="MD1" s="359"/>
      <c r="ME1" s="359"/>
      <c r="MF1" s="359"/>
      <c r="MG1" s="359"/>
      <c r="MH1" s="359"/>
      <c r="MI1" s="298"/>
      <c r="MJ1" s="361" t="s">
        <v>67</v>
      </c>
      <c r="MK1" s="359"/>
      <c r="ML1" s="359"/>
      <c r="MM1" s="359"/>
      <c r="MN1" s="359"/>
      <c r="MO1" s="360"/>
      <c r="MP1" s="359" t="s">
        <v>68</v>
      </c>
      <c r="MQ1" s="359"/>
      <c r="MR1" s="359"/>
      <c r="MS1" s="359"/>
      <c r="MT1" s="359"/>
      <c r="MU1" s="360"/>
      <c r="MV1" s="361" t="s">
        <v>69</v>
      </c>
      <c r="MW1" s="359"/>
      <c r="MX1" s="359"/>
      <c r="MY1" s="359"/>
      <c r="MZ1" s="359"/>
      <c r="NA1" s="359"/>
      <c r="NB1" s="359"/>
      <c r="NC1" s="359"/>
      <c r="ND1" s="360"/>
      <c r="NE1" s="359" t="s">
        <v>70</v>
      </c>
      <c r="NF1" s="359"/>
      <c r="NG1" s="359"/>
      <c r="NH1" s="359"/>
      <c r="NI1" s="359"/>
      <c r="NJ1" s="359"/>
      <c r="NK1" s="359"/>
      <c r="NL1" s="359"/>
      <c r="NM1" s="360"/>
      <c r="NN1" s="361" t="s">
        <v>71</v>
      </c>
      <c r="NO1" s="359"/>
      <c r="NP1" s="359"/>
      <c r="NQ1" s="359"/>
      <c r="NR1" s="359"/>
      <c r="NS1" s="360"/>
      <c r="NT1" s="361" t="s">
        <v>72</v>
      </c>
      <c r="NU1" s="359"/>
      <c r="NV1" s="359"/>
      <c r="NW1" s="359"/>
      <c r="NX1" s="359"/>
      <c r="NY1" s="360"/>
      <c r="NZ1" s="361" t="s">
        <v>73</v>
      </c>
      <c r="OA1" s="359"/>
      <c r="OB1" s="359"/>
      <c r="OC1" s="359"/>
      <c r="OD1" s="359"/>
      <c r="OE1" s="359"/>
      <c r="OF1" s="359"/>
      <c r="OG1" s="359"/>
      <c r="OH1" s="298"/>
      <c r="OI1" s="359" t="s">
        <v>74</v>
      </c>
      <c r="OJ1" s="359"/>
      <c r="OK1" s="359"/>
      <c r="OL1" s="359"/>
      <c r="OM1" s="359"/>
      <c r="ON1" s="359"/>
      <c r="OO1" s="359"/>
      <c r="OP1" s="359"/>
      <c r="OQ1" s="360"/>
      <c r="OR1" s="361" t="s">
        <v>75</v>
      </c>
      <c r="OS1" s="359"/>
      <c r="OT1" s="359"/>
      <c r="OU1" s="359"/>
      <c r="OV1" s="359"/>
      <c r="OW1" s="360"/>
      <c r="OX1" s="361" t="s">
        <v>76</v>
      </c>
      <c r="OY1" s="359"/>
      <c r="OZ1" s="359"/>
      <c r="PA1" s="359"/>
      <c r="PB1" s="359"/>
      <c r="PC1" s="360"/>
      <c r="PD1" s="361" t="s">
        <v>77</v>
      </c>
      <c r="PE1" s="359"/>
      <c r="PF1" s="359"/>
      <c r="PG1" s="359"/>
      <c r="PH1" s="359"/>
      <c r="PI1" s="359"/>
      <c r="PJ1" s="359"/>
      <c r="PK1" s="359"/>
      <c r="PL1" s="360"/>
      <c r="PM1" s="361" t="s">
        <v>78</v>
      </c>
      <c r="PN1" s="359"/>
      <c r="PO1" s="359"/>
      <c r="PP1" s="359"/>
      <c r="PQ1" s="359"/>
      <c r="PR1" s="359"/>
      <c r="PS1" s="359"/>
      <c r="PT1" s="359"/>
      <c r="PU1" s="360"/>
      <c r="PV1" s="361" t="s">
        <v>79</v>
      </c>
      <c r="PW1" s="359"/>
      <c r="PX1" s="359"/>
      <c r="PY1" s="359"/>
      <c r="PZ1" s="359"/>
      <c r="QA1" s="359"/>
      <c r="QB1" s="359"/>
      <c r="QC1" s="359"/>
      <c r="QD1" s="360"/>
      <c r="QE1" s="361" t="s">
        <v>80</v>
      </c>
      <c r="QF1" s="359"/>
      <c r="QG1" s="359"/>
      <c r="QH1" s="359"/>
      <c r="QI1" s="359"/>
      <c r="QJ1" s="359"/>
      <c r="QK1" s="359"/>
      <c r="QL1" s="359"/>
      <c r="QM1" s="360"/>
      <c r="QN1" s="361" t="s">
        <v>81</v>
      </c>
      <c r="QO1" s="359"/>
      <c r="QP1" s="359"/>
      <c r="QQ1" s="359"/>
      <c r="QR1" s="359"/>
      <c r="QS1" s="359"/>
      <c r="QT1" s="359"/>
      <c r="QU1" s="359"/>
      <c r="QV1" s="359"/>
      <c r="QW1" s="361" t="s">
        <v>347</v>
      </c>
      <c r="QX1" s="359"/>
      <c r="QY1" s="359"/>
      <c r="QZ1" s="360"/>
      <c r="RA1" s="361" t="s">
        <v>348</v>
      </c>
      <c r="RB1" s="359"/>
      <c r="RC1" s="359"/>
      <c r="RD1" s="360"/>
      <c r="RE1" s="361" t="s">
        <v>349</v>
      </c>
      <c r="RF1" s="359"/>
      <c r="RG1" s="359"/>
      <c r="RH1" s="360"/>
      <c r="RI1" s="361" t="s">
        <v>350</v>
      </c>
      <c r="RJ1" s="359"/>
      <c r="RK1" s="359"/>
      <c r="RL1" s="360"/>
    </row>
    <row r="2" spans="1:480" s="2" customFormat="1" x14ac:dyDescent="0.25">
      <c r="A2" s="1"/>
      <c r="B2" s="361"/>
      <c r="C2" s="360"/>
      <c r="D2" s="65" t="s">
        <v>0</v>
      </c>
      <c r="E2" s="64" t="s">
        <v>1</v>
      </c>
      <c r="F2" s="64" t="s">
        <v>2</v>
      </c>
      <c r="G2" s="66" t="s">
        <v>3</v>
      </c>
      <c r="H2" s="359" t="s">
        <v>0</v>
      </c>
      <c r="I2" s="359"/>
      <c r="J2" s="359"/>
      <c r="K2" s="359"/>
      <c r="L2" s="359" t="s">
        <v>1</v>
      </c>
      <c r="M2" s="359"/>
      <c r="N2" s="359"/>
      <c r="O2" s="359"/>
      <c r="P2" s="359" t="s">
        <v>2</v>
      </c>
      <c r="Q2" s="359"/>
      <c r="R2" s="359"/>
      <c r="S2" s="359"/>
      <c r="T2" s="359" t="s">
        <v>3</v>
      </c>
      <c r="U2" s="359"/>
      <c r="V2" s="359"/>
      <c r="W2" s="360"/>
      <c r="X2" s="65" t="s">
        <v>0</v>
      </c>
      <c r="Y2" s="64" t="s">
        <v>1</v>
      </c>
      <c r="Z2" s="64" t="s">
        <v>2</v>
      </c>
      <c r="AA2" s="64" t="s">
        <v>3</v>
      </c>
      <c r="AB2" s="361" t="s">
        <v>4</v>
      </c>
      <c r="AC2" s="359"/>
      <c r="AD2" s="359"/>
      <c r="AE2" s="359"/>
      <c r="AF2" s="359"/>
      <c r="AG2" s="359"/>
      <c r="AH2" s="359"/>
      <c r="AI2" s="359"/>
      <c r="AJ2" s="359"/>
      <c r="AK2" s="359"/>
      <c r="AL2" s="359"/>
      <c r="AM2" s="359" t="s">
        <v>5</v>
      </c>
      <c r="AN2" s="359"/>
      <c r="AO2" s="359"/>
      <c r="AP2" s="359"/>
      <c r="AQ2" s="359"/>
      <c r="AR2" s="359"/>
      <c r="AS2" s="359"/>
      <c r="AT2" s="359"/>
      <c r="AU2" s="359"/>
      <c r="AV2" s="359"/>
      <c r="AW2" s="359"/>
      <c r="AX2" s="361" t="s">
        <v>4</v>
      </c>
      <c r="AY2" s="359"/>
      <c r="AZ2" s="359"/>
      <c r="BA2" s="359"/>
      <c r="BB2" s="359"/>
      <c r="BC2" s="359"/>
      <c r="BD2" s="359"/>
      <c r="BE2" s="359"/>
      <c r="BF2" s="359"/>
      <c r="BG2" s="359"/>
      <c r="BH2" s="359"/>
      <c r="BI2" s="359"/>
      <c r="BJ2" s="359" t="s">
        <v>5</v>
      </c>
      <c r="BK2" s="359"/>
      <c r="BL2" s="359"/>
      <c r="BM2" s="359"/>
      <c r="BN2" s="359"/>
      <c r="BO2" s="359"/>
      <c r="BP2" s="359"/>
      <c r="BQ2" s="359"/>
      <c r="BR2" s="359"/>
      <c r="BS2" s="359"/>
      <c r="BT2" s="359"/>
      <c r="BU2" s="360"/>
      <c r="BV2" s="361"/>
      <c r="BW2" s="360"/>
      <c r="BX2" s="296" t="s">
        <v>0</v>
      </c>
      <c r="BY2" s="297" t="s">
        <v>1</v>
      </c>
      <c r="BZ2" s="297" t="s">
        <v>2</v>
      </c>
      <c r="CA2" s="298" t="s">
        <v>3</v>
      </c>
      <c r="CB2" s="359" t="s">
        <v>0</v>
      </c>
      <c r="CC2" s="359"/>
      <c r="CD2" s="359"/>
      <c r="CE2" s="359"/>
      <c r="CF2" s="359" t="s">
        <v>1</v>
      </c>
      <c r="CG2" s="359"/>
      <c r="CH2" s="359"/>
      <c r="CI2" s="359"/>
      <c r="CJ2" s="359" t="s">
        <v>2</v>
      </c>
      <c r="CK2" s="359"/>
      <c r="CL2" s="359"/>
      <c r="CM2" s="359"/>
      <c r="CN2" s="359" t="s">
        <v>3</v>
      </c>
      <c r="CO2" s="359"/>
      <c r="CP2" s="359"/>
      <c r="CQ2" s="360"/>
      <c r="CR2" s="65" t="s">
        <v>0</v>
      </c>
      <c r="CS2" s="64" t="s">
        <v>1</v>
      </c>
      <c r="CT2" s="64" t="s">
        <v>2</v>
      </c>
      <c r="CU2" s="66" t="s">
        <v>3</v>
      </c>
      <c r="CV2" s="361" t="s">
        <v>4</v>
      </c>
      <c r="CW2" s="359"/>
      <c r="CX2" s="359"/>
      <c r="CY2" s="359"/>
      <c r="CZ2" s="359"/>
      <c r="DA2" s="359"/>
      <c r="DB2" s="359"/>
      <c r="DC2" s="359"/>
      <c r="DD2" s="359"/>
      <c r="DE2" s="359"/>
      <c r="DF2" s="359"/>
      <c r="DG2" s="359" t="s">
        <v>5</v>
      </c>
      <c r="DH2" s="359"/>
      <c r="DI2" s="359"/>
      <c r="DJ2" s="359"/>
      <c r="DK2" s="359"/>
      <c r="DL2" s="359"/>
      <c r="DM2" s="359"/>
      <c r="DN2" s="359"/>
      <c r="DO2" s="359"/>
      <c r="DP2" s="359"/>
      <c r="DQ2" s="359"/>
      <c r="DR2" s="361" t="s">
        <v>4</v>
      </c>
      <c r="DS2" s="359"/>
      <c r="DT2" s="359"/>
      <c r="DU2" s="359"/>
      <c r="DV2" s="359"/>
      <c r="DW2" s="359"/>
      <c r="DX2" s="359"/>
      <c r="DY2" s="359"/>
      <c r="DZ2" s="359"/>
      <c r="EA2" s="359"/>
      <c r="EB2" s="359"/>
      <c r="EC2" s="359"/>
      <c r="ED2" s="359" t="s">
        <v>5</v>
      </c>
      <c r="EE2" s="359"/>
      <c r="EF2" s="359"/>
      <c r="EG2" s="359"/>
      <c r="EH2" s="359"/>
      <c r="EI2" s="359"/>
      <c r="EJ2" s="359"/>
      <c r="EK2" s="359"/>
      <c r="EL2" s="359"/>
      <c r="EM2" s="359"/>
      <c r="EN2" s="359"/>
      <c r="EO2" s="359"/>
      <c r="EP2" s="361" t="s">
        <v>6</v>
      </c>
      <c r="EQ2" s="359"/>
      <c r="ER2" s="359"/>
      <c r="ES2" s="359"/>
      <c r="ET2" s="359"/>
      <c r="EU2" s="359"/>
      <c r="EV2" s="359"/>
      <c r="EW2" s="359"/>
      <c r="EX2" s="359"/>
      <c r="EY2" s="359"/>
      <c r="EZ2" s="359"/>
      <c r="FA2" s="359"/>
      <c r="FB2" s="359"/>
      <c r="FC2" s="359" t="s">
        <v>7</v>
      </c>
      <c r="FD2" s="359"/>
      <c r="FE2" s="359"/>
      <c r="FF2" s="359"/>
      <c r="FG2" s="359"/>
      <c r="FH2" s="359"/>
      <c r="FI2" s="359"/>
      <c r="FJ2" s="359"/>
      <c r="FK2" s="359"/>
      <c r="FL2" s="359"/>
      <c r="FM2" s="359"/>
      <c r="FN2" s="359"/>
      <c r="FO2" s="360"/>
      <c r="FP2" s="361" t="s">
        <v>6</v>
      </c>
      <c r="FQ2" s="359"/>
      <c r="FR2" s="359"/>
      <c r="FS2" s="359"/>
      <c r="FT2" s="359"/>
      <c r="FU2" s="359"/>
      <c r="FV2" s="359" t="s">
        <v>7</v>
      </c>
      <c r="FW2" s="359"/>
      <c r="FX2" s="359"/>
      <c r="FY2" s="359"/>
      <c r="FZ2" s="359"/>
      <c r="GA2" s="360"/>
      <c r="GB2" s="359"/>
      <c r="GC2" s="359"/>
      <c r="GD2" s="359"/>
      <c r="GE2" s="359"/>
      <c r="GF2" s="359"/>
      <c r="GG2" s="359"/>
      <c r="GH2" s="359"/>
      <c r="GI2" s="359"/>
      <c r="GJ2" s="359"/>
      <c r="GK2" s="359"/>
      <c r="GL2" s="359"/>
      <c r="GM2" s="359"/>
      <c r="GN2" s="359"/>
      <c r="GO2" s="359"/>
      <c r="GP2" s="359"/>
      <c r="GQ2" s="298"/>
      <c r="GR2" s="359" t="s">
        <v>8</v>
      </c>
      <c r="GS2" s="360"/>
      <c r="GT2" s="361" t="s">
        <v>9</v>
      </c>
      <c r="GU2" s="359"/>
      <c r="GV2" s="359"/>
      <c r="GW2" s="359"/>
      <c r="GX2" s="359"/>
      <c r="GY2" s="359"/>
      <c r="GZ2" s="359"/>
      <c r="HA2" s="360"/>
      <c r="HB2" s="359"/>
      <c r="HC2" s="359"/>
      <c r="HD2" s="359"/>
      <c r="HE2" s="359"/>
      <c r="HF2" s="359"/>
      <c r="HG2" s="359"/>
      <c r="HH2" s="359"/>
      <c r="HI2" s="359"/>
      <c r="HJ2" s="359"/>
      <c r="HK2" s="359"/>
      <c r="HL2" s="359"/>
      <c r="HM2" s="359"/>
      <c r="HN2" s="359"/>
      <c r="HO2" s="359"/>
      <c r="HP2" s="359"/>
      <c r="HQ2" s="298"/>
      <c r="HR2" s="359"/>
      <c r="HS2" s="359"/>
      <c r="HT2" s="359"/>
      <c r="HU2" s="359"/>
      <c r="HV2" s="359"/>
      <c r="HW2" s="359"/>
      <c r="HX2" s="359"/>
      <c r="HY2" s="359"/>
      <c r="HZ2" s="359"/>
      <c r="IA2" s="359"/>
      <c r="IB2" s="359"/>
      <c r="IC2" s="359"/>
      <c r="ID2" s="359"/>
      <c r="IE2" s="359"/>
      <c r="IF2" s="359"/>
      <c r="IG2" s="359"/>
      <c r="IH2" s="359"/>
      <c r="II2" s="359"/>
      <c r="IJ2" s="359"/>
      <c r="IK2" s="359"/>
      <c r="IL2" s="359"/>
      <c r="IM2" s="359"/>
      <c r="IN2" s="298"/>
      <c r="IO2" s="361"/>
      <c r="IP2" s="359"/>
      <c r="IQ2" s="359"/>
      <c r="IR2" s="359"/>
      <c r="IS2" s="359"/>
      <c r="IT2" s="359"/>
      <c r="IU2" s="360"/>
      <c r="IV2" s="361"/>
      <c r="IW2" s="359"/>
      <c r="IX2" s="359"/>
      <c r="IY2" s="359"/>
      <c r="IZ2" s="359"/>
      <c r="JA2" s="359"/>
      <c r="JB2" s="359"/>
      <c r="JC2" s="359"/>
      <c r="JD2" s="359"/>
      <c r="JE2" s="359"/>
      <c r="JF2" s="359"/>
      <c r="JG2" s="298"/>
      <c r="JH2" s="359"/>
      <c r="JI2" s="359"/>
      <c r="JJ2" s="359"/>
      <c r="JK2" s="359"/>
      <c r="JL2" s="359"/>
      <c r="JM2" s="359"/>
      <c r="JN2" s="359"/>
      <c r="JO2" s="359"/>
      <c r="JP2" s="359"/>
      <c r="JQ2" s="359"/>
      <c r="JR2" s="359"/>
      <c r="JS2" s="298"/>
      <c r="JT2" s="359"/>
      <c r="JU2" s="359"/>
      <c r="JV2" s="359"/>
      <c r="JW2" s="359"/>
      <c r="JX2" s="359"/>
      <c r="JY2" s="359"/>
      <c r="JZ2" s="359"/>
      <c r="KA2" s="359"/>
      <c r="KB2" s="359"/>
      <c r="KC2" s="359"/>
      <c r="KD2" s="359"/>
      <c r="KE2" s="298"/>
      <c r="KF2" s="359" t="s">
        <v>6</v>
      </c>
      <c r="KG2" s="359"/>
      <c r="KH2" s="359"/>
      <c r="KI2" s="359"/>
      <c r="KJ2" s="359" t="s">
        <v>7</v>
      </c>
      <c r="KK2" s="359"/>
      <c r="KL2" s="359"/>
      <c r="KM2" s="360"/>
      <c r="KN2" s="361"/>
      <c r="KO2" s="359"/>
      <c r="KP2" s="359"/>
      <c r="KQ2" s="359"/>
      <c r="KR2" s="359"/>
      <c r="KS2" s="359"/>
      <c r="KT2" s="360"/>
      <c r="KU2" s="359" t="s">
        <v>10</v>
      </c>
      <c r="KV2" s="359"/>
      <c r="KW2" s="359"/>
      <c r="KX2" s="359"/>
      <c r="KY2" s="359"/>
      <c r="KZ2" s="359" t="s">
        <v>11</v>
      </c>
      <c r="LA2" s="359"/>
      <c r="LB2" s="359"/>
      <c r="LC2" s="359"/>
      <c r="LD2" s="360"/>
      <c r="LE2" s="361" t="s">
        <v>10</v>
      </c>
      <c r="LF2" s="359"/>
      <c r="LG2" s="359"/>
      <c r="LH2" s="359"/>
      <c r="LI2" s="359"/>
      <c r="LJ2" s="360"/>
      <c r="LK2" s="361" t="s">
        <v>83</v>
      </c>
      <c r="LL2" s="359"/>
      <c r="LM2" s="359"/>
      <c r="LN2" s="359"/>
      <c r="LO2" s="359"/>
      <c r="LP2" s="360"/>
      <c r="LQ2" s="361"/>
      <c r="LR2" s="359"/>
      <c r="LS2" s="359"/>
      <c r="LT2" s="359"/>
      <c r="LU2" s="359"/>
      <c r="LV2" s="359"/>
      <c r="LW2" s="359"/>
      <c r="LX2" s="359"/>
      <c r="LY2" s="297"/>
      <c r="LZ2" s="298"/>
      <c r="MA2" s="359"/>
      <c r="MB2" s="359"/>
      <c r="MC2" s="359"/>
      <c r="MD2" s="359"/>
      <c r="ME2" s="359"/>
      <c r="MF2" s="359"/>
      <c r="MG2" s="359"/>
      <c r="MH2" s="359"/>
      <c r="MI2" s="298"/>
      <c r="MJ2" s="361" t="s">
        <v>10</v>
      </c>
      <c r="MK2" s="359"/>
      <c r="ML2" s="359"/>
      <c r="MM2" s="359"/>
      <c r="MN2" s="359"/>
      <c r="MO2" s="360"/>
      <c r="MP2" s="359" t="s">
        <v>83</v>
      </c>
      <c r="MQ2" s="359"/>
      <c r="MR2" s="359"/>
      <c r="MS2" s="359"/>
      <c r="MT2" s="359"/>
      <c r="MU2" s="360"/>
      <c r="MV2" s="361"/>
      <c r="MW2" s="359"/>
      <c r="MX2" s="359"/>
      <c r="MY2" s="359"/>
      <c r="MZ2" s="359"/>
      <c r="NA2" s="359"/>
      <c r="NB2" s="359"/>
      <c r="NC2" s="359"/>
      <c r="ND2" s="298"/>
      <c r="NE2" s="359"/>
      <c r="NF2" s="359"/>
      <c r="NG2" s="359"/>
      <c r="NH2" s="359"/>
      <c r="NI2" s="359"/>
      <c r="NJ2" s="359"/>
      <c r="NK2" s="359"/>
      <c r="NL2" s="359"/>
      <c r="NM2" s="298"/>
      <c r="NN2" s="361" t="s">
        <v>10</v>
      </c>
      <c r="NO2" s="359"/>
      <c r="NP2" s="359"/>
      <c r="NQ2" s="359"/>
      <c r="NR2" s="359"/>
      <c r="NS2" s="360"/>
      <c r="NT2" s="361" t="s">
        <v>83</v>
      </c>
      <c r="NU2" s="359"/>
      <c r="NV2" s="359"/>
      <c r="NW2" s="359"/>
      <c r="NX2" s="359"/>
      <c r="NY2" s="360"/>
      <c r="NZ2" s="361"/>
      <c r="OA2" s="359"/>
      <c r="OB2" s="359"/>
      <c r="OC2" s="359"/>
      <c r="OD2" s="359"/>
      <c r="OE2" s="359"/>
      <c r="OF2" s="359"/>
      <c r="OG2" s="359"/>
      <c r="OH2" s="298"/>
      <c r="OI2" s="359"/>
      <c r="OJ2" s="359"/>
      <c r="OK2" s="359"/>
      <c r="OL2" s="359"/>
      <c r="OM2" s="359"/>
      <c r="ON2" s="359"/>
      <c r="OO2" s="359"/>
      <c r="OP2" s="359"/>
      <c r="OQ2" s="298"/>
      <c r="OR2" s="361" t="s">
        <v>10</v>
      </c>
      <c r="OS2" s="359"/>
      <c r="OT2" s="359"/>
      <c r="OU2" s="359"/>
      <c r="OV2" s="359"/>
      <c r="OW2" s="360"/>
      <c r="OX2" s="361" t="s">
        <v>83</v>
      </c>
      <c r="OY2" s="359"/>
      <c r="OZ2" s="359"/>
      <c r="PA2" s="359"/>
      <c r="PB2" s="359"/>
      <c r="PC2" s="360"/>
      <c r="PD2" s="361"/>
      <c r="PE2" s="359"/>
      <c r="PF2" s="359"/>
      <c r="PG2" s="359"/>
      <c r="PH2" s="359"/>
      <c r="PI2" s="359"/>
      <c r="PJ2" s="359"/>
      <c r="PK2" s="359"/>
      <c r="PL2" s="298"/>
      <c r="PM2" s="361"/>
      <c r="PN2" s="359"/>
      <c r="PO2" s="359"/>
      <c r="PP2" s="359"/>
      <c r="PQ2" s="359"/>
      <c r="PR2" s="359"/>
      <c r="PS2" s="359"/>
      <c r="PT2" s="359"/>
      <c r="PU2" s="298"/>
      <c r="PV2" s="361"/>
      <c r="PW2" s="359"/>
      <c r="PX2" s="359"/>
      <c r="PY2" s="359"/>
      <c r="PZ2" s="359"/>
      <c r="QA2" s="359"/>
      <c r="QB2" s="359"/>
      <c r="QC2" s="359"/>
      <c r="QD2" s="298"/>
      <c r="QE2" s="361"/>
      <c r="QF2" s="359"/>
      <c r="QG2" s="359"/>
      <c r="QH2" s="359"/>
      <c r="QI2" s="359"/>
      <c r="QJ2" s="359"/>
      <c r="QK2" s="359"/>
      <c r="QL2" s="359"/>
      <c r="QM2" s="298"/>
      <c r="QN2" s="361"/>
      <c r="QO2" s="359"/>
      <c r="QP2" s="359"/>
      <c r="QQ2" s="359"/>
      <c r="QR2" s="359"/>
      <c r="QS2" s="359"/>
      <c r="QT2" s="359"/>
      <c r="QU2" s="359"/>
      <c r="QV2" s="359"/>
      <c r="QW2" s="361"/>
      <c r="QX2" s="359"/>
      <c r="QY2" s="359"/>
      <c r="QZ2" s="360"/>
      <c r="RA2" s="361"/>
      <c r="RB2" s="359"/>
      <c r="RC2" s="359"/>
      <c r="RD2" s="360"/>
      <c r="RE2" s="361"/>
      <c r="RF2" s="359"/>
      <c r="RG2" s="359"/>
      <c r="RH2" s="360"/>
      <c r="RI2" s="361"/>
      <c r="RJ2" s="359"/>
      <c r="RK2" s="359"/>
      <c r="RL2" s="360"/>
    </row>
    <row r="3" spans="1:480" s="2" customFormat="1" x14ac:dyDescent="0.25">
      <c r="A3" s="1"/>
      <c r="B3" s="361"/>
      <c r="C3" s="360"/>
      <c r="D3" s="6"/>
      <c r="E3" s="64"/>
      <c r="F3" s="64"/>
      <c r="G3" s="66"/>
      <c r="H3" s="7"/>
      <c r="I3" s="7"/>
      <c r="J3" s="7"/>
      <c r="K3" s="7"/>
      <c r="L3" s="359"/>
      <c r="M3" s="359"/>
      <c r="N3" s="359"/>
      <c r="O3" s="359"/>
      <c r="P3" s="359"/>
      <c r="Q3" s="359"/>
      <c r="R3" s="359"/>
      <c r="S3" s="359"/>
      <c r="T3" s="359"/>
      <c r="U3" s="359"/>
      <c r="V3" s="359"/>
      <c r="W3" s="36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59"/>
      <c r="BZ3" s="359"/>
      <c r="CA3" s="360"/>
      <c r="CB3" s="7"/>
      <c r="CC3" s="7"/>
      <c r="CD3" s="7"/>
      <c r="CE3" s="7"/>
      <c r="CF3" s="359"/>
      <c r="CG3" s="359"/>
      <c r="CH3" s="359"/>
      <c r="CI3" s="359"/>
      <c r="CJ3" s="359"/>
      <c r="CK3" s="359"/>
      <c r="CL3" s="359"/>
      <c r="CM3" s="359"/>
      <c r="CN3" s="359"/>
      <c r="CO3" s="359"/>
      <c r="CP3" s="359"/>
      <c r="CQ3" s="360"/>
      <c r="CR3" s="361"/>
      <c r="CS3" s="359"/>
      <c r="CT3" s="359"/>
      <c r="CU3" s="36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9"/>
      <c r="GS3" s="360"/>
      <c r="GT3" s="359"/>
      <c r="GU3" s="359"/>
      <c r="GV3" s="359"/>
      <c r="GW3" s="359"/>
      <c r="GX3" s="359"/>
      <c r="GY3" s="359"/>
      <c r="GZ3" s="359"/>
      <c r="HA3" s="359"/>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59"/>
      <c r="KV3" s="359"/>
      <c r="KW3" s="359"/>
      <c r="KX3" s="359"/>
      <c r="KY3" s="359"/>
      <c r="KZ3" s="359"/>
      <c r="LA3" s="359"/>
      <c r="LB3" s="359"/>
      <c r="LC3" s="359"/>
      <c r="LD3" s="360"/>
      <c r="LE3" s="359"/>
      <c r="LF3" s="359"/>
      <c r="LG3" s="359"/>
      <c r="LH3" s="359"/>
      <c r="LI3" s="359"/>
      <c r="LJ3" s="341"/>
      <c r="LK3" s="361"/>
      <c r="LL3" s="359"/>
      <c r="LM3" s="359"/>
      <c r="LN3" s="359"/>
      <c r="LO3" s="359"/>
      <c r="LP3" s="360"/>
      <c r="LQ3" s="361"/>
      <c r="LR3" s="359"/>
      <c r="LS3" s="359"/>
      <c r="LT3" s="359"/>
      <c r="LU3" s="359"/>
      <c r="LV3" s="359"/>
      <c r="LW3" s="359"/>
      <c r="LX3" s="359"/>
      <c r="LY3" s="297"/>
      <c r="LZ3" s="298"/>
      <c r="MA3" s="359"/>
      <c r="MB3" s="359"/>
      <c r="MC3" s="359"/>
      <c r="MD3" s="359"/>
      <c r="ME3" s="359"/>
      <c r="MF3" s="359"/>
      <c r="MG3" s="359"/>
      <c r="MH3" s="359"/>
      <c r="MI3" s="298"/>
      <c r="MJ3" s="359"/>
      <c r="MK3" s="359"/>
      <c r="ML3" s="359"/>
      <c r="MM3" s="359"/>
      <c r="MN3" s="359"/>
      <c r="MO3" s="341"/>
      <c r="MP3" s="359"/>
      <c r="MQ3" s="359"/>
      <c r="MR3" s="359"/>
      <c r="MS3" s="359"/>
      <c r="MT3" s="359"/>
      <c r="MU3" s="360"/>
      <c r="MV3" s="361"/>
      <c r="MW3" s="359"/>
      <c r="MX3" s="359"/>
      <c r="MY3" s="359"/>
      <c r="MZ3" s="359"/>
      <c r="NA3" s="359"/>
      <c r="NB3" s="359"/>
      <c r="NC3" s="359"/>
      <c r="ND3" s="360"/>
      <c r="NE3" s="361"/>
      <c r="NF3" s="359"/>
      <c r="NG3" s="359"/>
      <c r="NH3" s="359"/>
      <c r="NI3" s="359"/>
      <c r="NJ3" s="359"/>
      <c r="NK3" s="359"/>
      <c r="NL3" s="359"/>
      <c r="NM3" s="360"/>
      <c r="NN3" s="361"/>
      <c r="NO3" s="359"/>
      <c r="NP3" s="359"/>
      <c r="NQ3" s="359"/>
      <c r="NR3" s="359"/>
      <c r="NS3" s="360"/>
      <c r="NT3" s="361"/>
      <c r="NU3" s="359"/>
      <c r="NV3" s="359"/>
      <c r="NW3" s="359"/>
      <c r="NX3" s="359"/>
      <c r="NY3" s="360"/>
      <c r="NZ3" s="361"/>
      <c r="OA3" s="359"/>
      <c r="OB3" s="359"/>
      <c r="OC3" s="359"/>
      <c r="OD3" s="359"/>
      <c r="OE3" s="359"/>
      <c r="OF3" s="359"/>
      <c r="OG3" s="359"/>
      <c r="OH3" s="298"/>
      <c r="OI3" s="359"/>
      <c r="OJ3" s="359"/>
      <c r="OK3" s="359"/>
      <c r="OL3" s="359"/>
      <c r="OM3" s="359"/>
      <c r="ON3" s="359"/>
      <c r="OO3" s="359"/>
      <c r="OP3" s="359"/>
      <c r="OQ3" s="298"/>
      <c r="OR3" s="361"/>
      <c r="OS3" s="359"/>
      <c r="OT3" s="359"/>
      <c r="OU3" s="359"/>
      <c r="OV3" s="359"/>
      <c r="OW3" s="360"/>
      <c r="OX3" s="361"/>
      <c r="OY3" s="359"/>
      <c r="OZ3" s="359"/>
      <c r="PA3" s="359"/>
      <c r="PB3" s="359"/>
      <c r="PC3" s="360"/>
      <c r="PD3" s="361"/>
      <c r="PE3" s="359"/>
      <c r="PF3" s="359"/>
      <c r="PG3" s="359"/>
      <c r="PH3" s="359"/>
      <c r="PI3" s="359"/>
      <c r="PJ3" s="359"/>
      <c r="PK3" s="359"/>
      <c r="PL3" s="298"/>
      <c r="PM3" s="361"/>
      <c r="PN3" s="359"/>
      <c r="PO3" s="359"/>
      <c r="PP3" s="359"/>
      <c r="PQ3" s="359"/>
      <c r="PR3" s="359"/>
      <c r="PS3" s="359"/>
      <c r="PT3" s="359"/>
      <c r="PU3" s="298"/>
      <c r="PV3" s="361"/>
      <c r="PW3" s="359"/>
      <c r="PX3" s="359"/>
      <c r="PY3" s="359"/>
      <c r="PZ3" s="359"/>
      <c r="QA3" s="359"/>
      <c r="QB3" s="359"/>
      <c r="QC3" s="359"/>
      <c r="QD3" s="298"/>
      <c r="QE3" s="361"/>
      <c r="QF3" s="359"/>
      <c r="QG3" s="359"/>
      <c r="QH3" s="359"/>
      <c r="QI3" s="359"/>
      <c r="QJ3" s="359"/>
      <c r="QK3" s="359"/>
      <c r="QL3" s="359"/>
      <c r="QM3" s="298"/>
      <c r="QN3" s="361"/>
      <c r="QO3" s="359"/>
      <c r="QP3" s="359"/>
      <c r="QQ3" s="359"/>
      <c r="QR3" s="359"/>
      <c r="QS3" s="359"/>
      <c r="QT3" s="359"/>
      <c r="QU3" s="359"/>
      <c r="QV3" s="359"/>
      <c r="QW3" s="361"/>
      <c r="QX3" s="359"/>
      <c r="QY3" s="359"/>
      <c r="QZ3" s="360"/>
      <c r="RA3" s="361"/>
      <c r="RB3" s="359"/>
      <c r="RC3" s="359"/>
      <c r="RD3" s="360"/>
      <c r="RE3" s="361"/>
      <c r="RF3" s="359"/>
      <c r="RG3" s="359"/>
      <c r="RH3" s="360"/>
      <c r="RI3" s="361"/>
      <c r="RJ3" s="359"/>
      <c r="RK3" s="359"/>
      <c r="RL3" s="360"/>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row>
    <row r="55" spans="1:480"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row>
    <row r="56" spans="1:480"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4"/>
      <c r="KV56" s="354"/>
      <c r="KW56" s="354"/>
      <c r="KX56" s="354"/>
      <c r="KY56" s="355"/>
      <c r="KZ56" s="354"/>
      <c r="LA56" s="354"/>
      <c r="LB56" s="354"/>
      <c r="LC56" s="354"/>
      <c r="LD56" s="356"/>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row>
    <row r="57" spans="1:480"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4"/>
      <c r="KV57" s="354"/>
      <c r="KW57" s="354"/>
      <c r="KX57" s="354"/>
      <c r="KY57" s="355"/>
      <c r="KZ57" s="354"/>
      <c r="LA57" s="354"/>
      <c r="LB57" s="354"/>
      <c r="LC57" s="354"/>
      <c r="LD57" s="356"/>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8"/>
      <c r="RJ57" s="355"/>
      <c r="RK57" s="355"/>
      <c r="RL57" s="356"/>
    </row>
    <row r="58" spans="1:480"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4"/>
      <c r="KV58" s="354"/>
      <c r="KW58" s="354"/>
      <c r="KX58" s="354"/>
      <c r="KY58" s="355"/>
      <c r="KZ58" s="354"/>
      <c r="LA58" s="354"/>
      <c r="LB58" s="354"/>
      <c r="LC58" s="354"/>
      <c r="LD58" s="356"/>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8"/>
      <c r="RJ58" s="355"/>
      <c r="RK58" s="355"/>
      <c r="RL58" s="356"/>
    </row>
    <row r="59" spans="1:480"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4"/>
      <c r="KV59" s="354"/>
      <c r="KW59" s="354"/>
      <c r="KX59" s="354"/>
      <c r="KY59" s="355"/>
      <c r="KZ59" s="354"/>
      <c r="LA59" s="354"/>
      <c r="LB59" s="354"/>
      <c r="LC59" s="354"/>
      <c r="LD59" s="356"/>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8"/>
      <c r="RJ59" s="355"/>
      <c r="RK59" s="355"/>
      <c r="RL59" s="356"/>
    </row>
    <row r="60" spans="1:480"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4"/>
      <c r="KV60" s="354"/>
      <c r="KW60" s="354"/>
      <c r="KX60" s="354"/>
      <c r="KY60" s="355"/>
      <c r="KZ60" s="354"/>
      <c r="LA60" s="354"/>
      <c r="LB60" s="354"/>
      <c r="LC60" s="354"/>
      <c r="LD60" s="356"/>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8"/>
      <c r="RJ60" s="355"/>
      <c r="RK60" s="355"/>
      <c r="RL60" s="356"/>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30" t="s">
        <v>422</v>
      </c>
      <c r="C2" s="430"/>
      <c r="D2" s="430"/>
    </row>
    <row r="3" spans="2:4" s="158" customFormat="1" ht="15.95" customHeight="1" thickBot="1" x14ac:dyDescent="0.25">
      <c r="B3" s="159"/>
      <c r="C3" s="159"/>
      <c r="D3" s="159"/>
    </row>
    <row r="4" spans="2:4" ht="28.5" customHeight="1" x14ac:dyDescent="0.2">
      <c r="B4" s="394" t="s">
        <v>84</v>
      </c>
      <c r="C4" s="395"/>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0.2</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43" t="s">
        <v>256</v>
      </c>
      <c r="C12" s="444"/>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30" t="s">
        <v>423</v>
      </c>
      <c r="C2" s="430"/>
      <c r="D2" s="430"/>
    </row>
    <row r="3" spans="2:4" ht="15.95" customHeight="1" thickBot="1" x14ac:dyDescent="0.25">
      <c r="B3" s="159"/>
      <c r="C3" s="159"/>
      <c r="D3" s="159"/>
    </row>
    <row r="4" spans="2:4" ht="31.5" customHeight="1" x14ac:dyDescent="0.2">
      <c r="B4" s="402" t="s">
        <v>84</v>
      </c>
      <c r="C4" s="403"/>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0.2</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0.2</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0.2</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7" t="s">
        <v>270</v>
      </c>
      <c r="C12" s="444"/>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30" t="s">
        <v>425</v>
      </c>
      <c r="C2" s="430"/>
      <c r="D2" s="430"/>
    </row>
    <row r="3" spans="2:6" ht="15.95" customHeight="1" thickBot="1" x14ac:dyDescent="0.25"/>
    <row r="4" spans="2:6" ht="15.95" customHeight="1" thickBot="1" x14ac:dyDescent="0.25">
      <c r="B4" s="448" t="s">
        <v>10</v>
      </c>
      <c r="C4" s="449"/>
      <c r="D4" s="450"/>
      <c r="F4" s="215"/>
    </row>
    <row r="5" spans="2:6" ht="29.25" customHeight="1" thickBot="1" x14ac:dyDescent="0.25">
      <c r="B5" s="451" t="s">
        <v>84</v>
      </c>
      <c r="C5" s="452"/>
      <c r="D5" s="192" t="s">
        <v>193</v>
      </c>
    </row>
    <row r="6" spans="2:6" ht="15.95" customHeight="1" x14ac:dyDescent="0.2">
      <c r="B6" s="428" t="s">
        <v>244</v>
      </c>
      <c r="C6" s="438"/>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8" t="s">
        <v>245</v>
      </c>
      <c r="C7" s="438"/>
      <c r="D7" s="221">
        <f>+IF(Indice!$D$7="Bancos",VLOOKUP(Indice!$D$6,Bancos!$A:$AAV,MATCH(Indice!$C$51,Bancos!$A$1:$AAV$1,0)+ROW(A2)-1,0),IF(Indice!$D$7="CFC",VLOOKUP(Indice!$D$6,CFC!$A:$ABM,MATCH(Indice!$C$51,Bancos!$A$1:$AAV$1,0)+ROW(A2)-1,0),VLOOKUP(Indice!$D$6,Coop!$A:$ABM,MATCH(Indice!$C$51,Bancos!$A$1:$AAV$1,0)+ROW(A2)-1,0)))</f>
        <v>0.25</v>
      </c>
    </row>
    <row r="8" spans="2:6" ht="15.95" customHeight="1" x14ac:dyDescent="0.2">
      <c r="B8" s="428" t="s">
        <v>246</v>
      </c>
      <c r="C8" s="438"/>
      <c r="D8" s="221">
        <f>+IF(Indice!$D$7="Bancos",VLOOKUP(Indice!$D$6,Bancos!$A:$AAV,MATCH(Indice!$C$51,Bancos!$A$1:$AAV$1,0)+ROW(A3)-1,0),IF(Indice!$D$7="CFC",VLOOKUP(Indice!$D$6,CFC!$A:$ABM,MATCH(Indice!$C$51,Bancos!$A$1:$AAV$1,0)+ROW(A3)-1,0),VLOOKUP(Indice!$D$6,Coop!$A:$ABM,MATCH(Indice!$C$51,Bancos!$A$1:$AAV$1,0)+ROW(A3)-1,0)))</f>
        <v>0.75</v>
      </c>
    </row>
    <row r="9" spans="2:6" ht="15.95" customHeight="1" x14ac:dyDescent="0.2">
      <c r="B9" s="428" t="s">
        <v>247</v>
      </c>
      <c r="C9" s="438"/>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9" t="s">
        <v>248</v>
      </c>
      <c r="C10" s="440"/>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8" t="s">
        <v>83</v>
      </c>
      <c r="C13" s="449"/>
      <c r="D13" s="450"/>
    </row>
    <row r="14" spans="2:6" ht="31.5" customHeight="1" thickBot="1" x14ac:dyDescent="0.25">
      <c r="B14" s="451" t="s">
        <v>84</v>
      </c>
      <c r="C14" s="452"/>
      <c r="D14" s="192" t="s">
        <v>193</v>
      </c>
    </row>
    <row r="15" spans="2:6" ht="15.95" customHeight="1" x14ac:dyDescent="0.2">
      <c r="B15" s="428" t="s">
        <v>244</v>
      </c>
      <c r="C15" s="438"/>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8" t="s">
        <v>245</v>
      </c>
      <c r="C16" s="438"/>
      <c r="D16" s="293">
        <f>+IF(Indice!$D$7="Bancos",VLOOKUP(Indice!$D$6,Bancos!$A:$AAV,MATCH(Indice!$C$52,Bancos!$A$1:$AAV$1,0)+ROW(A2)-1,0),IF(Indice!$D$7="CFC",VLOOKUP(Indice!$D$6,CFC!$A:$ABM,MATCH(Indice!$C$52,Bancos!$A$1:$AAV$1,0)+ROW(A2)-1,0),VLOOKUP(Indice!$D$6,Coop!$A:$ABM,MATCH(Indice!$C$52,Bancos!$A$1:$AAV$1,0)+ROW(A2)-1,0)))</f>
        <v>0.25</v>
      </c>
    </row>
    <row r="17" spans="2:4" ht="15.95" customHeight="1" x14ac:dyDescent="0.2">
      <c r="B17" s="428" t="s">
        <v>246</v>
      </c>
      <c r="C17" s="438"/>
      <c r="D17" s="293">
        <f>+IF(Indice!$D$7="Bancos",VLOOKUP(Indice!$D$6,Bancos!$A:$AAV,MATCH(Indice!$C$52,Bancos!$A$1:$AAV$1,0)+ROW(A3)-1,0),IF(Indice!$D$7="CFC",VLOOKUP(Indice!$D$6,CFC!$A:$ABM,MATCH(Indice!$C$52,Bancos!$A$1:$AAV$1,0)+ROW(A3)-1,0),VLOOKUP(Indice!$D$6,Coop!$A:$ABM,MATCH(Indice!$C$52,Bancos!$A$1:$AAV$1,0)+ROW(A3)-1,0)))</f>
        <v>0.75</v>
      </c>
    </row>
    <row r="18" spans="2:4" ht="15.95" customHeight="1" x14ac:dyDescent="0.2">
      <c r="B18" s="428" t="s">
        <v>247</v>
      </c>
      <c r="C18" s="438"/>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9" t="s">
        <v>248</v>
      </c>
      <c r="C19" s="440"/>
      <c r="D19" s="294">
        <f>+IF(Indice!$D$7="Bancos",VLOOKUP(Indice!$D$6,Bancos!$A:$AAV,MATCH(Indice!$C$52,Bancos!$A$1:$AAV$1,0)+ROW(A5)-1,0),IF(Indice!$D$7="CFC",VLOOKUP(Indice!$D$6,CFC!$A:$ABM,MATCH(Indice!$C$52,Bancos!$A$1:$AAV$1,0)+ROW(A5)-1,0),VLOOKUP(Indice!$D$6,Coop!$A:$ABM,MATCH(Indice!$C$52,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53" t="s">
        <v>422</v>
      </c>
      <c r="C2" s="453"/>
      <c r="D2" s="453"/>
    </row>
    <row r="3" spans="2:5" s="158" customFormat="1" ht="15.95" customHeight="1" thickBot="1" x14ac:dyDescent="0.25">
      <c r="B3" s="159"/>
      <c r="C3" s="159"/>
      <c r="D3" s="159"/>
      <c r="E3" s="179"/>
    </row>
    <row r="4" spans="2:5" ht="29.25" customHeight="1" thickBot="1" x14ac:dyDescent="0.25">
      <c r="B4" s="454" t="s">
        <v>84</v>
      </c>
      <c r="C4" s="455"/>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0.2</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7" t="s">
        <v>256</v>
      </c>
      <c r="C12" s="456"/>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30" t="s">
        <v>423</v>
      </c>
      <c r="C2" s="430"/>
      <c r="D2" s="430"/>
    </row>
    <row r="3" spans="2:6" s="158" customFormat="1" ht="12.75" customHeight="1" thickBot="1" x14ac:dyDescent="0.25">
      <c r="B3" s="159"/>
      <c r="C3" s="159"/>
      <c r="D3" s="159"/>
      <c r="E3" s="179"/>
    </row>
    <row r="4" spans="2:6" ht="30" customHeight="1" x14ac:dyDescent="0.2">
      <c r="B4" s="457" t="s">
        <v>84</v>
      </c>
      <c r="C4" s="458"/>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9" t="s">
        <v>270</v>
      </c>
      <c r="C12" s="456"/>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30" t="s">
        <v>426</v>
      </c>
      <c r="C2" s="430"/>
      <c r="D2" s="430"/>
    </row>
    <row r="3" spans="2:7" ht="15.95" customHeight="1" thickBot="1" x14ac:dyDescent="0.25"/>
    <row r="4" spans="2:7" ht="18" customHeight="1" x14ac:dyDescent="0.2">
      <c r="B4" s="431" t="s">
        <v>10</v>
      </c>
      <c r="C4" s="432"/>
      <c r="D4" s="433"/>
      <c r="G4" s="215"/>
    </row>
    <row r="5" spans="2:7" ht="25.5" customHeight="1" x14ac:dyDescent="0.2">
      <c r="B5" s="426" t="s">
        <v>84</v>
      </c>
      <c r="C5" s="427"/>
      <c r="D5" s="187" t="s">
        <v>193</v>
      </c>
    </row>
    <row r="6" spans="2:7" ht="18.75" customHeight="1" x14ac:dyDescent="0.2">
      <c r="B6" s="428" t="s">
        <v>244</v>
      </c>
      <c r="C6" s="438"/>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28" t="s">
        <v>245</v>
      </c>
      <c r="C7" s="438"/>
      <c r="D7" s="228">
        <f>+IF(Indice!$D$7="Bancos",VLOOKUP(Indice!$D$6,Bancos!$A:$AAV,MATCH(Indice!$C$55,Bancos!$A$1:$AAV$1,0)+ROW(A2)-1,0),IF(Indice!$D$7="CFC",VLOOKUP(Indice!$D$6,CFC!$A:$ABM,MATCH(Indice!$C$55,Bancos!$A$1:$AAV$1,0)+ROW(A2)-1,0),VLOOKUP(Indice!$D$6,Coop!$A:$ABM,MATCH(Indice!$C$55,Bancos!$A$1:$AAV$1,0)+ROW(A2)-1,0)))</f>
        <v>0.4</v>
      </c>
    </row>
    <row r="8" spans="2:7" ht="15.95" customHeight="1" x14ac:dyDescent="0.2">
      <c r="B8" s="428" t="s">
        <v>246</v>
      </c>
      <c r="C8" s="438"/>
      <c r="D8" s="228">
        <f>+IF(Indice!$D$7="Bancos",VLOOKUP(Indice!$D$6,Bancos!$A:$AAV,MATCH(Indice!$C$55,Bancos!$A$1:$AAV$1,0)+ROW(A3)-1,0),IF(Indice!$D$7="CFC",VLOOKUP(Indice!$D$6,CFC!$A:$ABM,MATCH(Indice!$C$55,Bancos!$A$1:$AAV$1,0)+ROW(A3)-1,0),VLOOKUP(Indice!$D$6,Coop!$A:$ABM,MATCH(Indice!$C$55,Bancos!$A$1:$AAV$1,0)+ROW(A3)-1,0)))</f>
        <v>0.4</v>
      </c>
    </row>
    <row r="9" spans="2:7" ht="15.95" customHeight="1" x14ac:dyDescent="0.2">
      <c r="B9" s="428" t="s">
        <v>247</v>
      </c>
      <c r="C9" s="438"/>
      <c r="D9" s="228">
        <f>+IF(Indice!$D$7="Bancos",VLOOKUP(Indice!$D$6,Bancos!$A:$AAV,MATCH(Indice!$C$55,Bancos!$A$1:$AAV$1,0)+ROW(A4)-1,0),IF(Indice!$D$7="CFC",VLOOKUP(Indice!$D$6,CFC!$A:$ABM,MATCH(Indice!$C$55,Bancos!$A$1:$AAV$1,0)+ROW(A4)-1,0),VLOOKUP(Indice!$D$6,Coop!$A:$ABM,MATCH(Indice!$C$55,Bancos!$A$1:$AAV$1,0)+ROW(A4)-1,0)))</f>
        <v>0.2</v>
      </c>
    </row>
    <row r="10" spans="2:7" ht="15.95" customHeight="1" thickBot="1" x14ac:dyDescent="0.25">
      <c r="B10" s="439" t="s">
        <v>248</v>
      </c>
      <c r="C10" s="440"/>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31" t="s">
        <v>83</v>
      </c>
      <c r="C14" s="432"/>
      <c r="D14" s="433"/>
    </row>
    <row r="15" spans="2:7" ht="29.25" customHeight="1" x14ac:dyDescent="0.2">
      <c r="B15" s="426" t="s">
        <v>84</v>
      </c>
      <c r="C15" s="427"/>
      <c r="D15" s="187" t="s">
        <v>193</v>
      </c>
    </row>
    <row r="16" spans="2:7" ht="15.95" customHeight="1" x14ac:dyDescent="0.2">
      <c r="B16" s="428" t="s">
        <v>244</v>
      </c>
      <c r="C16" s="438"/>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28" t="s">
        <v>245</v>
      </c>
      <c r="C17" s="438"/>
      <c r="D17" s="213">
        <f>+IF(Indice!$D$7="Bancos",VLOOKUP(Indice!$D$6,Bancos!$A:$AAV,MATCH(Indice!$C$56,Bancos!$A$1:$AAV$1,0)+ROW(A2)-1,0),IF(Indice!$D$7="CFC",VLOOKUP(Indice!$D$6,CFC!$A:$ABM,MATCH(Indice!$C$56,Bancos!$A$1:$AAV$1,0)+ROW(A2)-1,0),VLOOKUP(Indice!$D$6,Coop!$A:$ABM,MATCH(Indice!$C$56,Bancos!$A$1:$AAV$1,0)+ROW(A2)-1,0)))</f>
        <v>0.4</v>
      </c>
    </row>
    <row r="18" spans="2:4" ht="15.95" customHeight="1" x14ac:dyDescent="0.2">
      <c r="B18" s="428" t="s">
        <v>246</v>
      </c>
      <c r="C18" s="438"/>
      <c r="D18" s="213">
        <f>+IF(Indice!$D$7="Bancos",VLOOKUP(Indice!$D$6,Bancos!$A:$AAV,MATCH(Indice!$C$56,Bancos!$A$1:$AAV$1,0)+ROW(A3)-1,0),IF(Indice!$D$7="CFC",VLOOKUP(Indice!$D$6,CFC!$A:$ABM,MATCH(Indice!$C$56,Bancos!$A$1:$AAV$1,0)+ROW(A3)-1,0),VLOOKUP(Indice!$D$6,Coop!$A:$ABM,MATCH(Indice!$C$56,Bancos!$A$1:$AAV$1,0)+ROW(A3)-1,0)))</f>
        <v>0.6</v>
      </c>
    </row>
    <row r="19" spans="2:4" ht="15.95" customHeight="1" x14ac:dyDescent="0.2">
      <c r="B19" s="428" t="s">
        <v>247</v>
      </c>
      <c r="C19" s="438"/>
      <c r="D19" s="213">
        <f>+IF(Indice!$D$7="Bancos",VLOOKUP(Indice!$D$6,Bancos!$A:$AAV,MATCH(Indice!$C$56,Bancos!$A$1:$AAV$1,0)+ROW(A4)-1,0),IF(Indice!$D$7="CFC",VLOOKUP(Indice!$D$6,CFC!$A:$ABM,MATCH(Indice!$C$56,Bancos!$A$1:$AAV$1,0)+ROW(A4)-1,0),VLOOKUP(Indice!$D$6,Coop!$A:$ABM,MATCH(Indice!$C$56,Bancos!$A$1:$AAV$1,0)+ROW(A4)-1,0)))</f>
        <v>0</v>
      </c>
    </row>
    <row r="20" spans="2:4" ht="15.95" customHeight="1" thickBot="1" x14ac:dyDescent="0.25">
      <c r="B20" s="439" t="s">
        <v>248</v>
      </c>
      <c r="C20" s="440"/>
      <c r="D20" s="214">
        <f>+IF(Indice!$D$7="Bancos",VLOOKUP(Indice!$D$6,Bancos!$A:$AAV,MATCH(Indice!$C$56,Bancos!$A$1:$AAV$1,0)+ROW(A5)-1,0),IF(Indice!$D$7="CFC",VLOOKUP(Indice!$D$6,CFC!$A:$ABM,MATCH(Indice!$C$56,Bancos!$A$1:$AAV$1,0)+ROW(A5)-1,0),VLOOKUP(Indice!$D$6,Coop!$A:$ABM,MATCH(Indice!$C$56,Bancos!$A$1:$AAV$1,0)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6" t="s">
        <v>422</v>
      </c>
      <c r="C2" s="386"/>
      <c r="D2" s="386"/>
      <c r="E2" s="386"/>
    </row>
    <row r="3" spans="2:5" s="158" customFormat="1" ht="12.75" customHeight="1" thickBot="1" x14ac:dyDescent="0.25">
      <c r="B3" s="159"/>
      <c r="C3" s="159"/>
      <c r="D3" s="159"/>
      <c r="E3" s="179"/>
    </row>
    <row r="4" spans="2:5" ht="30" customHeight="1" x14ac:dyDescent="0.2">
      <c r="B4" s="460" t="s">
        <v>84</v>
      </c>
      <c r="C4" s="461"/>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0.4</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0.2</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30" t="s">
        <v>423</v>
      </c>
      <c r="C2" s="430"/>
      <c r="D2" s="430"/>
    </row>
    <row r="3" spans="2:5" s="158" customFormat="1" ht="12.75" customHeight="1" thickBot="1" x14ac:dyDescent="0.25">
      <c r="B3" s="159"/>
      <c r="C3" s="159"/>
      <c r="D3" s="159"/>
      <c r="E3" s="179"/>
    </row>
    <row r="4" spans="2:5" ht="30" customHeight="1" x14ac:dyDescent="0.2">
      <c r="B4" s="402" t="s">
        <v>84</v>
      </c>
      <c r="C4" s="403"/>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0.2</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1" t="s">
        <v>427</v>
      </c>
      <c r="C2" s="381"/>
      <c r="D2" s="381"/>
    </row>
    <row r="3" spans="2:5" s="158" customFormat="1" ht="13.5" thickBot="1" x14ac:dyDescent="0.25">
      <c r="B3" s="236"/>
      <c r="C3" s="236"/>
    </row>
    <row r="4" spans="2:5" ht="30" customHeight="1" x14ac:dyDescent="0.2">
      <c r="B4" s="402" t="s">
        <v>84</v>
      </c>
      <c r="C4" s="403"/>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0.2</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0.266666666666667</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0.266666666666667</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3.3333333333333298E-2</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0.2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3.3333333333333298E-2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1" t="s">
        <v>428</v>
      </c>
      <c r="C2" s="381"/>
      <c r="D2" s="381"/>
    </row>
    <row r="3" spans="2:4" s="158" customFormat="1" ht="12.75" customHeight="1" thickBot="1" x14ac:dyDescent="0.25">
      <c r="B3" s="159"/>
      <c r="C3" s="159"/>
      <c r="D3" s="179"/>
    </row>
    <row r="4" spans="2:4" ht="30" customHeight="1" x14ac:dyDescent="0.2">
      <c r="B4" s="402" t="s">
        <v>84</v>
      </c>
      <c r="C4" s="403"/>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3.3333333333333298E-2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3.3333333333333298E-2</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0.133333333333333</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0.36666666666666697</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0.133333333333333</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0.3</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62" t="s">
        <v>351</v>
      </c>
      <c r="C2" s="362"/>
      <c r="D2" s="362"/>
      <c r="E2" s="362"/>
      <c r="F2" s="362"/>
      <c r="G2" s="362"/>
    </row>
    <row r="3" spans="2:7" ht="15.95" customHeight="1" x14ac:dyDescent="0.2">
      <c r="B3" s="362"/>
      <c r="C3" s="362"/>
      <c r="D3" s="362"/>
      <c r="E3" s="362"/>
      <c r="F3" s="362"/>
      <c r="G3" s="362"/>
    </row>
    <row r="4" spans="2:7" ht="15.95" customHeight="1" x14ac:dyDescent="0.2">
      <c r="B4" s="362"/>
      <c r="C4" s="362"/>
      <c r="D4" s="362"/>
      <c r="E4" s="362"/>
      <c r="F4" s="362"/>
      <c r="G4" s="362"/>
    </row>
    <row r="5" spans="2:7" ht="33" customHeight="1" x14ac:dyDescent="0.2">
      <c r="B5" s="363" t="s">
        <v>84</v>
      </c>
      <c r="C5" s="364"/>
      <c r="D5" s="110" t="s">
        <v>85</v>
      </c>
    </row>
    <row r="6" spans="2:7" ht="15.95" customHeight="1" x14ac:dyDescent="0.2">
      <c r="B6" s="365" t="s">
        <v>86</v>
      </c>
      <c r="C6" s="366"/>
      <c r="D6" s="111">
        <f>IF(Indice!D$7="Bancos",VLOOKUP(Indice!D$6,Bancos!$A:$AAV,MATCH(Indice!C$12,Bancos!$A$1:$AAV$1,0)+ROW(A1)-1,0),IF(Indice!D$7="CFC",VLOOKUP(Indice!D$6,CFC!$A:$ABM,MATCH(Indice!C$12,Bancos!$A$1:$AAV$1,0)+ROW(A1)-1,0),VLOOKUP(Indice!D$6,Coop!$A:$ABM,MATCH(Indice!C$12,Bancos!$A$1:$AAV$1,0)+ROW(A1)-1,0)))</f>
        <v>0.8</v>
      </c>
    </row>
    <row r="7" spans="2:7" ht="15.95" customHeight="1" x14ac:dyDescent="0.2">
      <c r="B7" s="367" t="s">
        <v>87</v>
      </c>
      <c r="C7" s="368"/>
      <c r="D7" s="305">
        <f>IF(Indice!D$7="Bancos",VLOOKUP(Indice!D$6,Bancos!$A:$AAV,MATCH(Indice!C$12,Bancos!$A$1:$AAV$1,0)+ROW(A2)-1,0),IF(Indice!D$7="CFC",VLOOKUP(Indice!D$6,CFC!$A:$ABM,MATCH(Indice!C$12,Bancos!$A$1:$AAV$1,0)+ROW(A2)-1,0),VLOOKUP(Indice!D$6,Coop!$A:$ABM,MATCH(Indice!C$12,Bancos!$A$1:$AAV$1,0)+ROW(A2)-1,0)))</f>
        <v>0.2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6" t="s">
        <v>429</v>
      </c>
      <c r="C2" s="386"/>
      <c r="D2" s="386"/>
      <c r="E2" s="386"/>
    </row>
    <row r="3" spans="2:5" s="179" customFormat="1" ht="13.5" thickBot="1" x14ac:dyDescent="0.25">
      <c r="B3" s="236"/>
      <c r="C3" s="236"/>
    </row>
    <row r="4" spans="2:5" ht="30" customHeight="1" x14ac:dyDescent="0.2">
      <c r="B4" s="402" t="s">
        <v>84</v>
      </c>
      <c r="C4" s="403"/>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6.6666666666666693E-2</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0.3</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0.2</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6.6666666666666693E-2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6.6666666666666693E-2</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0.3</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0</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9" t="s">
        <v>404</v>
      </c>
      <c r="C2" s="369" t="s">
        <v>88</v>
      </c>
      <c r="D2" s="369" t="s">
        <v>88</v>
      </c>
      <c r="E2" s="369" t="s">
        <v>88</v>
      </c>
      <c r="F2" s="369" t="s">
        <v>88</v>
      </c>
      <c r="G2" s="369" t="s">
        <v>88</v>
      </c>
      <c r="H2" s="369" t="s">
        <v>88</v>
      </c>
      <c r="I2" s="369"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0.32500000000000001</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0.27500000000000002</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9" t="s">
        <v>94</v>
      </c>
      <c r="C2" s="369" t="s">
        <v>95</v>
      </c>
      <c r="D2" s="369" t="s">
        <v>95</v>
      </c>
      <c r="E2" s="369" t="s">
        <v>95</v>
      </c>
      <c r="F2" s="369" t="s">
        <v>95</v>
      </c>
      <c r="G2" s="369" t="s">
        <v>95</v>
      </c>
      <c r="H2" s="369" t="s">
        <v>95</v>
      </c>
      <c r="I2" s="369" t="s">
        <v>95</v>
      </c>
    </row>
    <row r="3" spans="2:9" ht="24" customHeight="1" x14ac:dyDescent="0.2">
      <c r="B3" s="372" t="s">
        <v>96</v>
      </c>
      <c r="C3" s="373" t="s">
        <v>96</v>
      </c>
      <c r="D3" s="252" t="s">
        <v>97</v>
      </c>
      <c r="E3" s="252" t="s">
        <v>98</v>
      </c>
      <c r="F3" s="252" t="s">
        <v>99</v>
      </c>
      <c r="G3" s="253" t="s">
        <v>100</v>
      </c>
    </row>
    <row r="4" spans="2:9" ht="15.95" customHeight="1" x14ac:dyDescent="0.2">
      <c r="B4" s="374" t="s">
        <v>101</v>
      </c>
      <c r="C4" s="375" t="s">
        <v>101</v>
      </c>
      <c r="D4" s="260">
        <f>IF(Indice!$D$7="Bancos",VLOOKUP(Indice!$D$6,Bancos!$A:$AAV,MATCH(Indice!$C$14,Bancos!$A$1:$AAV$1,0)+COLUMN(A1)-1,0),IF(Indice!$D$7="CFC",VLOOKUP(Indice!$D$6,CFC!$A:$ABM,MATCH(Indice!$C$14,Bancos!$A$1:$AAV$1,0)+COLUMN(A1)-1,0),VLOOKUP(Indice!$D$6,Coop!$A:$ABM,MATCH(Indice!$C$14,Bancos!$A$1:$AAV$1,0)+COLUMN(A1)-1,0)))</f>
        <v>0.75</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0.25</v>
      </c>
      <c r="H4" s="121"/>
    </row>
    <row r="5" spans="2:9" ht="15.95" customHeight="1" x14ac:dyDescent="0.2">
      <c r="B5" s="376" t="s">
        <v>102</v>
      </c>
      <c r="C5" s="377" t="s">
        <v>102</v>
      </c>
      <c r="D5" s="261">
        <f>IF(Indice!$D$7="Bancos",VLOOKUP(Indice!$D$6,Bancos!$A:$AAV,MATCH(Indice!$C$14,Bancos!$A$1:$AAV$1,0)+COLUMN(A1)+3,0),IF(Indice!$D$7="CFC",VLOOKUP(Indice!$D$6,CFC!$A:$ABM,MATCH(Indice!$C$14,Bancos!$A$1:$AAV$1,0)+COLUMN(A1)+3,0),VLOOKUP(Indice!$D$6,Coop!$A:$ABM,MATCH(Indice!$C$14,Bancos!$A$1:$AAV$1,0)+COLUMN(A1)+3,0)))</f>
        <v>0.75</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0.25</v>
      </c>
      <c r="H5" s="121"/>
    </row>
    <row r="6" spans="2:9" ht="15.95" customHeight="1" x14ac:dyDescent="0.2">
      <c r="B6" s="376" t="s">
        <v>103</v>
      </c>
      <c r="C6" s="377"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0" t="s">
        <v>104</v>
      </c>
      <c r="C7" s="371" t="s">
        <v>104</v>
      </c>
      <c r="D7" s="263">
        <f>IF(Indice!$D$7="Bancos",VLOOKUP(Indice!$D$6,Bancos!$A:$AAV,MATCH(Indice!$C$14,Bancos!$A$1:$AAV$1,0)+COLUMN(A1)+11,0),IF(Indice!$D$7="CFC",VLOOKUP(Indice!$D$6,CFC!$A:$ABM,MATCH(Indice!$C$14,Bancos!$A$1:$AAV$1,0)+COLUMN(A1)+11,0),VLOOKUP(Indice!$D$6,Coop!$A:$ABM,MATCH(Indice!$C$14,Bancos!$A$1:$AAV$1,0)+COLUMN(A1)+11,0)))</f>
        <v>0.75</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0.25</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9" t="s">
        <v>405</v>
      </c>
      <c r="C2" s="369" t="s">
        <v>105</v>
      </c>
      <c r="D2" s="369" t="s">
        <v>105</v>
      </c>
      <c r="E2" s="369" t="s">
        <v>105</v>
      </c>
      <c r="F2" s="369" t="s">
        <v>105</v>
      </c>
      <c r="G2" s="369" t="s">
        <v>105</v>
      </c>
      <c r="H2" s="369" t="s">
        <v>105</v>
      </c>
      <c r="I2" s="369" t="s">
        <v>105</v>
      </c>
      <c r="J2" s="369"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-0.6</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-0.4</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-0.4</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9" t="s">
        <v>406</v>
      </c>
      <c r="C2" s="369" t="s">
        <v>107</v>
      </c>
      <c r="D2" s="369" t="s">
        <v>107</v>
      </c>
      <c r="E2" s="369"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0.8</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0.2</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0.2</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0.2</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0.4</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2022-07-25T14:08:53Z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419ea3e-756e-4bda-bc20-41ab3d563339_Enabled">
    <vt:lpwstr>true</vt:lpwstr>
  </property>
  <property fmtid="{D5CDD505-2E9C-101B-9397-08002B2CF9AE}" pid="5" name="MSIP_Label_c419ea3e-756e-4bda-bc20-41ab3d563339_SetDate">
    <vt:lpwstr>2021-07-21T13:24:51Z</vt:lpwstr>
  </property>
  <property fmtid="{D5CDD505-2E9C-101B-9397-08002B2CF9AE}" pid="6" name="MSIP_Label_c419ea3e-756e-4bda-bc20-41ab3d563339_Method">
    <vt:lpwstr>Standard</vt:lpwstr>
  </property>
  <property fmtid="{D5CDD505-2E9C-101B-9397-08002B2CF9AE}" pid="7" name="MSIP_Label_c419ea3e-756e-4bda-bc20-41ab3d563339_Name">
    <vt:lpwstr>c419ea3e-756e-4bda-bc20-41ab3d563339</vt:lpwstr>
  </property>
  <property fmtid="{D5CDD505-2E9C-101B-9397-08002B2CF9AE}" pid="8" name="MSIP_Label_c419ea3e-756e-4bda-bc20-41ab3d563339_SiteId">
    <vt:lpwstr>2ff255e1-ae00-44bc-9787-fa8f8061bf68</vt:lpwstr>
  </property>
  <property fmtid="{D5CDD505-2E9C-101B-9397-08002B2CF9AE}" pid="9" name="MSIP_Label_c419ea3e-756e-4bda-bc20-41ab3d563339_ActionId">
    <vt:lpwstr>2e5be9d1-4933-470a-a99e-e4da9a1980e3</vt:lpwstr>
  </property>
  <property fmtid="{D5CDD505-2E9C-101B-9397-08002B2CF9AE}" pid="10" name="MSIP_Label_c419ea3e-756e-4bda-bc20-41ab3d563339_ContentBits">
    <vt:lpwstr>0</vt:lpwstr>
  </property>
</Properties>
</file>