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imat4\sgmr\DEFI\ENCUESTA CREDITO\Reporte 202112\Historicos\"/>
    </mc:Choice>
  </mc:AlternateContent>
  <bookViews>
    <workbookView xWindow="-120" yWindow="-120" windowWidth="20736" windowHeight="11160" firstSheet="7" activeTab="13"/>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V62" i="1" l="1"/>
  <c r="OV61" i="1"/>
  <c r="OU62" i="1"/>
  <c r="OS62" i="1"/>
  <c r="OU61" i="1"/>
  <c r="OS61" i="1"/>
  <c r="NR61" i="1"/>
  <c r="NR60" i="1"/>
  <c r="NQ61" i="1"/>
  <c r="NO61" i="1"/>
  <c r="NQ60" i="1"/>
  <c r="NO60" i="1"/>
  <c r="LF59" i="1"/>
  <c r="LG60" i="1"/>
  <c r="LH59" i="1"/>
  <c r="ML62" i="1"/>
  <c r="MK61" i="1"/>
  <c r="MM61" i="1"/>
  <c r="LN61" i="1"/>
  <c r="LN60" i="1"/>
  <c r="LL60" i="1"/>
  <c r="MS60" i="1"/>
  <c r="MQ60" i="1"/>
  <c r="MS62" i="1"/>
  <c r="LO60" i="1"/>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authors>
    <author>Rodríguez Novoa Daniela</author>
  </authors>
  <commentList>
    <comment ref="C41" authorId="0" shapeId="0">
      <text>
        <r>
          <rPr>
            <b/>
            <sz val="9"/>
            <color indexed="81"/>
            <rFont val="Tahoma"/>
            <family val="2"/>
          </rPr>
          <t>Rodríguez Novoa Daniela:</t>
        </r>
        <r>
          <rPr>
            <sz val="9"/>
            <color indexed="81"/>
            <rFont val="Tahoma"/>
            <family val="2"/>
          </rPr>
          <t xml:space="preserve">
Esta pregunta se elimina a partir del tercer trimestre de 2021</t>
        </r>
      </text>
    </comment>
    <comment ref="C42" authorId="0" shapeId="0">
      <text>
        <r>
          <rPr>
            <b/>
            <sz val="9"/>
            <color indexed="81"/>
            <rFont val="Tahoma"/>
            <family val="2"/>
          </rPr>
          <t>Rodríguez Novoa Daniela:</t>
        </r>
        <r>
          <rPr>
            <sz val="9"/>
            <color indexed="81"/>
            <rFont val="Tahoma"/>
            <family val="2"/>
          </rPr>
          <t xml:space="preserve">
Esta pregunta se elimina a partir del segundo trimestre de 2021</t>
        </r>
      </text>
    </comment>
  </commentList>
</comments>
</file>

<file path=xl/comments2.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authors>
    <author>Yanquen Briñez Eduardo</author>
  </authors>
  <commentList>
    <comment ref="JR37" authorId="0" shapeId="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<sst xmlns="http://schemas.openxmlformats.org/spreadsheetml/2006/main" count="2603" uniqueCount="457">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</sst>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62">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7" fillId="0" borderId="0" xfId="302" applyFont="1" applyBorder="1" applyAlignment="1"/>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0" xfId="302" applyFill="1" applyBorder="1" applyAlignment="1">
      <alignment wrapText="1"/>
    </xf>
    <xf numFmtId="0" fontId="7" fillId="3" borderId="0" xfId="302" applyFont="1" applyFill="1" applyBorder="1" applyAlignment="1">
      <alignment wrapText="1"/>
    </xf>
    <xf numFmtId="0" fontId="31" fillId="3" borderId="30" xfId="302" applyFill="1" applyBorder="1" applyAlignment="1">
      <alignment wrapText="1"/>
    </xf>
    <xf numFmtId="0" fontId="7" fillId="3" borderId="30" xfId="302" applyFont="1"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Fill="1" applyBorder="1" applyAlignment="1">
      <alignment vertical="top"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cellStyle name="20% - Énfasis1 2 2" xfId="30"/>
    <cellStyle name="20% - Énfasis1 3" xfId="31"/>
    <cellStyle name="20% - Énfasis1 4" xfId="32"/>
    <cellStyle name="20% - Énfasis1 5" xfId="33"/>
    <cellStyle name="20% - Énfasis2 2" xfId="34"/>
    <cellStyle name="20% - Énfasis2 2 2" xfId="35"/>
    <cellStyle name="20% - Énfasis2 3" xfId="36"/>
    <cellStyle name="20% - Énfasis2 4" xfId="37"/>
    <cellStyle name="20% - Énfasis2 5" xfId="38"/>
    <cellStyle name="20% - Énfasis3 2" xfId="39"/>
    <cellStyle name="20% - Énfasis3 2 2" xfId="40"/>
    <cellStyle name="20% - Énfasis3 3" xfId="41"/>
    <cellStyle name="20% - Énfasis3 4" xfId="42"/>
    <cellStyle name="20% - Énfasis3 5" xfId="43"/>
    <cellStyle name="20% - Énfasis4 2" xfId="44"/>
    <cellStyle name="20% - Énfasis4 2 2" xfId="45"/>
    <cellStyle name="20% - Énfasis4 3" xfId="46"/>
    <cellStyle name="20% - Énfasis4 4" xfId="47"/>
    <cellStyle name="20% - Énfasis4 5" xfId="48"/>
    <cellStyle name="20% - Énfasis5 2" xfId="49"/>
    <cellStyle name="20% - Énfasis5 2 2" xfId="50"/>
    <cellStyle name="20% - Énfasis5 3" xfId="51"/>
    <cellStyle name="20% - Énfasis5 4" xfId="52"/>
    <cellStyle name="20% - Énfasis5 5" xfId="53"/>
    <cellStyle name="20% - Énfasis6 2" xfId="54"/>
    <cellStyle name="20% - Énfasis6 2 2" xfId="55"/>
    <cellStyle name="20% - Énfasis6 3" xfId="56"/>
    <cellStyle name="20% - Énfasis6 4" xfId="57"/>
    <cellStyle name="20% - Énfasis6 5" xfId="58"/>
    <cellStyle name="40% - Énfasis1 2" xfId="59"/>
    <cellStyle name="40% - Énfasis1 2 2" xfId="60"/>
    <cellStyle name="40% - Énfasis1 3" xfId="61"/>
    <cellStyle name="40% - Énfasis1 4" xfId="62"/>
    <cellStyle name="40% - Énfasis1 5" xfId="63"/>
    <cellStyle name="40% - Énfasis2 2" xfId="64"/>
    <cellStyle name="40% - Énfasis2 2 2" xfId="65"/>
    <cellStyle name="40% - Énfasis2 3" xfId="66"/>
    <cellStyle name="40% - Énfasis2 4" xfId="67"/>
    <cellStyle name="40% - Énfasis2 5" xfId="68"/>
    <cellStyle name="40% - Énfasis3 2" xfId="69"/>
    <cellStyle name="40% - Énfasis3 2 2" xfId="70"/>
    <cellStyle name="40% - Énfasis3 3" xfId="71"/>
    <cellStyle name="40% - Énfasis3 4" xfId="72"/>
    <cellStyle name="40% - Énfasis3 5" xfId="73"/>
    <cellStyle name="40% - Énfasis4 2" xfId="74"/>
    <cellStyle name="40% - Énfasis4 2 2" xfId="75"/>
    <cellStyle name="40% - Énfasis4 3" xfId="76"/>
    <cellStyle name="40% - Énfasis4 4" xfId="77"/>
    <cellStyle name="40% - Énfasis4 5" xfId="78"/>
    <cellStyle name="40% - Énfasis5 2" xfId="79"/>
    <cellStyle name="40% - Énfasis5 2 2" xfId="80"/>
    <cellStyle name="40% - Énfasis5 3" xfId="81"/>
    <cellStyle name="40% - Énfasis5 4" xfId="82"/>
    <cellStyle name="40% - Énfasis5 5" xfId="83"/>
    <cellStyle name="40% - Énfasis6 2" xfId="84"/>
    <cellStyle name="40% - Énfasis6 2 2" xfId="85"/>
    <cellStyle name="40% - Énfasis6 3" xfId="86"/>
    <cellStyle name="40% - Énfasis6 4" xfId="87"/>
    <cellStyle name="40% - Énfasis6 5" xfId="88"/>
    <cellStyle name="60% - Énfasis1 2" xfId="89"/>
    <cellStyle name="60% - Énfasis1 3" xfId="90"/>
    <cellStyle name="60% - Énfasis1 4" xfId="91"/>
    <cellStyle name="60% - Énfasis1 5" xfId="92"/>
    <cellStyle name="60% - Énfasis2 2" xfId="93"/>
    <cellStyle name="60% - Énfasis2 3" xfId="94"/>
    <cellStyle name="60% - Énfasis2 4" xfId="95"/>
    <cellStyle name="60% - Énfasis2 5" xfId="96"/>
    <cellStyle name="60% - Énfasis3 2" xfId="97"/>
    <cellStyle name="60% - Énfasis3 3" xfId="98"/>
    <cellStyle name="60% - Énfasis3 4" xfId="99"/>
    <cellStyle name="60% - Énfasis3 5" xfId="100"/>
    <cellStyle name="60% - Énfasis4 2" xfId="101"/>
    <cellStyle name="60% - Énfasis4 3" xfId="102"/>
    <cellStyle name="60% - Énfasis4 4" xfId="103"/>
    <cellStyle name="60% - Énfasis4 5" xfId="104"/>
    <cellStyle name="60% - Énfasis5 2" xfId="105"/>
    <cellStyle name="60% - Énfasis5 3" xfId="106"/>
    <cellStyle name="60% - Énfasis5 4" xfId="107"/>
    <cellStyle name="60% - Énfasis5 5" xfId="108"/>
    <cellStyle name="60% - Énfasis6 2" xfId="109"/>
    <cellStyle name="60% - Énfasis6 3" xfId="110"/>
    <cellStyle name="60% - Énfasis6 4" xfId="111"/>
    <cellStyle name="60% - Énfasis6 5" xfId="112"/>
    <cellStyle name="Buena 2" xfId="113"/>
    <cellStyle name="Buena 3" xfId="114"/>
    <cellStyle name="Buena 4" xfId="115"/>
    <cellStyle name="Buena 5" xfId="116"/>
    <cellStyle name="Cálculo 2" xfId="117"/>
    <cellStyle name="Cálculo 3" xfId="118"/>
    <cellStyle name="Cálculo 4" xfId="119"/>
    <cellStyle name="Cálculo 5" xfId="120"/>
    <cellStyle name="Celda de comprobación 2" xfId="121"/>
    <cellStyle name="Celda de comprobación 3" xfId="122"/>
    <cellStyle name="Celda de comprobación 4" xfId="123"/>
    <cellStyle name="Celda de comprobación 5" xfId="124"/>
    <cellStyle name="Celda vinculada 2" xfId="125"/>
    <cellStyle name="Celda vinculada 3" xfId="126"/>
    <cellStyle name="Celda vinculada 4" xfId="127"/>
    <cellStyle name="Celda vinculada 5" xfId="128"/>
    <cellStyle name="Encabezado 4 2" xfId="129"/>
    <cellStyle name="Encabezado 4 3" xfId="130"/>
    <cellStyle name="Encabezado 4 4" xfId="131"/>
    <cellStyle name="Encabezado 4 5" xfId="132"/>
    <cellStyle name="Énfasis1 2" xfId="133"/>
    <cellStyle name="Énfasis1 3" xfId="134"/>
    <cellStyle name="Énfasis1 4" xfId="135"/>
    <cellStyle name="Énfasis1 5" xfId="136"/>
    <cellStyle name="Énfasis2 2" xfId="137"/>
    <cellStyle name="Énfasis2 3" xfId="138"/>
    <cellStyle name="Énfasis2 4" xfId="139"/>
    <cellStyle name="Énfasis2 5" xfId="140"/>
    <cellStyle name="Énfasis3 2" xfId="141"/>
    <cellStyle name="Énfasis3 3" xfId="142"/>
    <cellStyle name="Énfasis3 4" xfId="143"/>
    <cellStyle name="Énfasis3 5" xfId="144"/>
    <cellStyle name="Énfasis4 2" xfId="145"/>
    <cellStyle name="Énfasis4 3" xfId="146"/>
    <cellStyle name="Énfasis4 4" xfId="147"/>
    <cellStyle name="Énfasis4 5" xfId="148"/>
    <cellStyle name="Énfasis5 2" xfId="149"/>
    <cellStyle name="Énfasis5 3" xfId="150"/>
    <cellStyle name="Énfasis5 4" xfId="151"/>
    <cellStyle name="Énfasis5 5" xfId="152"/>
    <cellStyle name="Énfasis6 2" xfId="153"/>
    <cellStyle name="Énfasis6 3" xfId="154"/>
    <cellStyle name="Énfasis6 4" xfId="155"/>
    <cellStyle name="Énfasis6 5" xfId="156"/>
    <cellStyle name="Entrada 2" xfId="157"/>
    <cellStyle name="Entrada 3" xfId="158"/>
    <cellStyle name="Entrada 4" xfId="159"/>
    <cellStyle name="Entrada 5" xfId="160"/>
    <cellStyle name="Hipervínculo 2" xfId="161"/>
    <cellStyle name="Incorrecto 2" xfId="162"/>
    <cellStyle name="Incorrecto 3" xfId="163"/>
    <cellStyle name="Incorrecto 4" xfId="164"/>
    <cellStyle name="Incorrecto 5" xfId="165"/>
    <cellStyle name="Millares" xfId="301" builtinId="3"/>
    <cellStyle name="Millares 10" xfId="264"/>
    <cellStyle name="Millares 10 2" xfId="296"/>
    <cellStyle name="Millares 2" xfId="5"/>
    <cellStyle name="Millares 2 2" xfId="6"/>
    <cellStyle name="Millares 2 2 2" xfId="166"/>
    <cellStyle name="Millares 2 2 3" xfId="282"/>
    <cellStyle name="Millares 2 3" xfId="167"/>
    <cellStyle name="Millares 2 4" xfId="168"/>
    <cellStyle name="Millares 2 5" xfId="256"/>
    <cellStyle name="Millares 3" xfId="7"/>
    <cellStyle name="Millares 3 2" xfId="8"/>
    <cellStyle name="Millares 3 2 2" xfId="265"/>
    <cellStyle name="Millares 3 2 2 2" xfId="280"/>
    <cellStyle name="Millares 3 2 2 3" xfId="297"/>
    <cellStyle name="Millares 3 3" xfId="169"/>
    <cellStyle name="Millares 3 3 2" xfId="281"/>
    <cellStyle name="Millares 3 3 3" xfId="292"/>
    <cellStyle name="Millares 3 4" xfId="261"/>
    <cellStyle name="Millares 4" xfId="170"/>
    <cellStyle name="Millares 5" xfId="171"/>
    <cellStyle name="Millares 5 2" xfId="172"/>
    <cellStyle name="Millares 6" xfId="173"/>
    <cellStyle name="Millares 7" xfId="174"/>
    <cellStyle name="Millares 7 2" xfId="175"/>
    <cellStyle name="Millares 8" xfId="176"/>
    <cellStyle name="Millares 8 2" xfId="177"/>
    <cellStyle name="Millares 9" xfId="178"/>
    <cellStyle name="Neutral 2" xfId="179"/>
    <cellStyle name="Normal" xfId="0" builtinId="0"/>
    <cellStyle name="Normal 10" xfId="268"/>
    <cellStyle name="Normal 10 2" xfId="298"/>
    <cellStyle name="Normal 11" xfId="302"/>
    <cellStyle name="Normal 2" xfId="9"/>
    <cellStyle name="Normal 2 2" xfId="10"/>
    <cellStyle name="Normal 2 2 2" xfId="180"/>
    <cellStyle name="Normal 2 2 3" xfId="260"/>
    <cellStyle name="Normal 2 2 3 2" xfId="267"/>
    <cellStyle name="Normal 2 2 3 3" xfId="294"/>
    <cellStyle name="Normal 2 3" xfId="11"/>
    <cellStyle name="Normal 2 3 2" xfId="12"/>
    <cellStyle name="Normal 2 3 3" xfId="278"/>
    <cellStyle name="Normal 2 4" xfId="24"/>
    <cellStyle name="Normal 2 4 2" xfId="266"/>
    <cellStyle name="Normal 2 4 3" xfId="289"/>
    <cellStyle name="Normal 2 5" xfId="27"/>
    <cellStyle name="Normal 2 5 2" xfId="279"/>
    <cellStyle name="Normal 2 5 3" xfId="291"/>
    <cellStyle name="Normal 2 6" xfId="257"/>
    <cellStyle name="Normal 2_Cuadros base 2000 (Compendio) 07 10 2010" xfId="181"/>
    <cellStyle name="Normal 3" xfId="13"/>
    <cellStyle name="Normal 3 10" xfId="182"/>
    <cellStyle name="Normal 3 11" xfId="183"/>
    <cellStyle name="Normal 3 12" xfId="184"/>
    <cellStyle name="Normal 3 13" xfId="185"/>
    <cellStyle name="Normal 3 14" xfId="186"/>
    <cellStyle name="Normal 3 15" xfId="187"/>
    <cellStyle name="Normal 3 16" xfId="188"/>
    <cellStyle name="Normal 3 17" xfId="189"/>
    <cellStyle name="Normal 3 18" xfId="190"/>
    <cellStyle name="Normal 3 19" xfId="191"/>
    <cellStyle name="Normal 3 2" xfId="14"/>
    <cellStyle name="Normal 3 2 2" xfId="192"/>
    <cellStyle name="Normal 3 2 3" xfId="193"/>
    <cellStyle name="Normal 3 2 4" xfId="284"/>
    <cellStyle name="Normal 3 2_Cuadros de publicación base 2005_16 10 2010" xfId="194"/>
    <cellStyle name="Normal 3 20" xfId="195"/>
    <cellStyle name="Normal 3 21" xfId="196"/>
    <cellStyle name="Normal 3 22" xfId="197"/>
    <cellStyle name="Normal 3 23" xfId="198"/>
    <cellStyle name="Normal 3 24" xfId="199"/>
    <cellStyle name="Normal 3 25" xfId="200"/>
    <cellStyle name="Normal 3 26" xfId="201"/>
    <cellStyle name="Normal 3 27" xfId="202"/>
    <cellStyle name="Normal 3 28" xfId="203"/>
    <cellStyle name="Normal 3 29" xfId="204"/>
    <cellStyle name="Normal 3 3" xfId="205"/>
    <cellStyle name="Normal 3 30" xfId="206"/>
    <cellStyle name="Normal 3 30 2" xfId="277"/>
    <cellStyle name="Normal 3 30 3" xfId="293"/>
    <cellStyle name="Normal 3 31" xfId="271"/>
    <cellStyle name="Normal 3 32" xfId="272"/>
    <cellStyle name="Normal 3 4" xfId="207"/>
    <cellStyle name="Normal 3 5" xfId="208"/>
    <cellStyle name="Normal 3 6" xfId="209"/>
    <cellStyle name="Normal 3 7" xfId="210"/>
    <cellStyle name="Normal 3 8" xfId="211"/>
    <cellStyle name="Normal 3 9" xfId="212"/>
    <cellStyle name="Normal 3_Cuadros base 2000 (Compendio) 07 10 2010" xfId="213"/>
    <cellStyle name="Normal 4" xfId="2"/>
    <cellStyle name="Normal 4 2" xfId="214"/>
    <cellStyle name="Normal 4 3" xfId="215"/>
    <cellStyle name="Normal 4 4" xfId="262"/>
    <cellStyle name="Normal 4 4 2" xfId="276"/>
    <cellStyle name="Normal 4 4 3" xfId="295"/>
    <cellStyle name="Normal 4 5" xfId="15"/>
    <cellStyle name="Normal 5" xfId="16"/>
    <cellStyle name="Normal 5 2" xfId="269"/>
    <cellStyle name="Normal 5 2 2" xfId="275"/>
    <cellStyle name="Normal 5 2 3" xfId="299"/>
    <cellStyle name="Normal 6" xfId="17"/>
    <cellStyle name="Normal 6 2" xfId="270"/>
    <cellStyle name="Normal 6 2 2" xfId="274"/>
    <cellStyle name="Normal 6 2 3" xfId="300"/>
    <cellStyle name="Normal 7" xfId="23"/>
    <cellStyle name="Normal 7 2" xfId="254"/>
    <cellStyle name="Normal 7 3" xfId="263"/>
    <cellStyle name="Normal 7 4" xfId="288"/>
    <cellStyle name="Normal 8" xfId="26"/>
    <cellStyle name="Normal 8 2" xfId="253"/>
    <cellStyle name="Normal 8 3" xfId="290"/>
    <cellStyle name="Normal 9" xfId="28"/>
    <cellStyle name="Normal 9 2" xfId="255"/>
    <cellStyle name="Notas 2" xfId="216"/>
    <cellStyle name="Notas 2 2" xfId="217"/>
    <cellStyle name="Notas 3" xfId="218"/>
    <cellStyle name="Notas 4" xfId="219"/>
    <cellStyle name="Notas 5" xfId="220"/>
    <cellStyle name="Porcentaje" xfId="1" builtinId="5"/>
    <cellStyle name="Porcentaje 2" xfId="18"/>
    <cellStyle name="Porcentaje 2 2" xfId="259"/>
    <cellStyle name="Porcentaje 2 3" xfId="285"/>
    <cellStyle name="Porcentaje 3" xfId="22"/>
    <cellStyle name="Porcentaje 4" xfId="283"/>
    <cellStyle name="Porcentaje 5" xfId="3"/>
    <cellStyle name="Porcentual 2" xfId="19"/>
    <cellStyle name="Porcentual 2 2" xfId="20"/>
    <cellStyle name="Porcentual 2 2 2" xfId="273"/>
    <cellStyle name="Porcentual 2 2 3" xfId="287"/>
    <cellStyle name="Porcentual 2 3" xfId="25"/>
    <cellStyle name="Porcentual 2 4" xfId="258"/>
    <cellStyle name="Porcentual 2 5" xfId="286"/>
    <cellStyle name="Porcentual 3" xfId="21"/>
    <cellStyle name="Porcentual 4" xfId="4"/>
    <cellStyle name="Salida 2" xfId="221"/>
    <cellStyle name="Salida 3" xfId="222"/>
    <cellStyle name="Salida 4" xfId="223"/>
    <cellStyle name="Salida 5" xfId="224"/>
    <cellStyle name="Texto de advertencia 2" xfId="225"/>
    <cellStyle name="Texto de advertencia 2 2" xfId="226"/>
    <cellStyle name="Texto de advertencia 3" xfId="227"/>
    <cellStyle name="Texto de advertencia 4" xfId="228"/>
    <cellStyle name="Texto de advertencia 5" xfId="229"/>
    <cellStyle name="Texto explicativo 2" xfId="230"/>
    <cellStyle name="Texto explicativo 3" xfId="231"/>
    <cellStyle name="Texto explicativo 4" xfId="232"/>
    <cellStyle name="Texto explicativo 5" xfId="233"/>
    <cellStyle name="Título 1 2" xfId="234"/>
    <cellStyle name="Título 1 3" xfId="235"/>
    <cellStyle name="Título 1 4" xfId="236"/>
    <cellStyle name="Título 1 5" xfId="237"/>
    <cellStyle name="Título 2 2" xfId="238"/>
    <cellStyle name="Título 2 3" xfId="239"/>
    <cellStyle name="Título 2 4" xfId="240"/>
    <cellStyle name="Título 2 5" xfId="241"/>
    <cellStyle name="Título 3 2" xfId="242"/>
    <cellStyle name="Título 3 3" xfId="243"/>
    <cellStyle name="Título 3 4" xfId="244"/>
    <cellStyle name="Título 3 5" xfId="245"/>
    <cellStyle name="Título 4" xfId="246"/>
    <cellStyle name="Título 5" xfId="247"/>
    <cellStyle name="Título 6" xfId="248"/>
    <cellStyle name="Título 7" xfId="249"/>
    <cellStyle name="Título 8" xfId="250"/>
    <cellStyle name="Título 9" xfId="251"/>
    <cellStyle name="Total 2" xfId="252"/>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0.233333333333333</c:v>
                </c:pt>
                <c:pt idx="1">
                  <c:v>0.4</c:v>
                </c:pt>
                <c:pt idx="2">
                  <c:v>0</c:v>
                </c:pt>
                <c:pt idx="3">
                  <c:v>3.3333333333333298E-2</c:v>
                </c:pt>
                <c:pt idx="4">
                  <c:v>3.3333333333333298E-2</c:v>
                </c:pt>
                <c:pt idx="5">
                  <c:v>6.6666666666666693E-2</c:v>
                </c:pt>
                <c:pt idx="6">
                  <c:v>3.3333333333333298E-2</c:v>
                </c:pt>
                <c:pt idx="7">
                  <c:v>0</c:v>
                </c:pt>
                <c:pt idx="8">
                  <c:v>0</c:v>
                </c:pt>
                <c:pt idx="9">
                  <c:v>0.2</c:v>
                </c:pt>
                <c:pt idx="10">
                  <c:v>0</c:v>
                </c:pt>
                <c:pt idx="11">
                  <c:v>0</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0.133333333333333</c:v>
                </c:pt>
                <c:pt idx="2">
                  <c:v>0.5</c:v>
                </c:pt>
                <c:pt idx="3">
                  <c:v>0</c:v>
                </c:pt>
                <c:pt idx="4">
                  <c:v>6.6666666666666693E-2</c:v>
                </c:pt>
                <c:pt idx="5">
                  <c:v>3.3333333333333298E-2</c:v>
                </c:pt>
                <c:pt idx="6">
                  <c:v>0</c:v>
                </c:pt>
                <c:pt idx="7">
                  <c:v>0</c:v>
                </c:pt>
                <c:pt idx="8">
                  <c:v>0</c:v>
                </c:pt>
                <c:pt idx="9">
                  <c:v>0</c:v>
                </c:pt>
                <c:pt idx="10">
                  <c:v>0.233333333333333</c:v>
                </c:pt>
                <c:pt idx="11">
                  <c:v>0</c:v>
                </c:pt>
                <c:pt idx="12">
                  <c:v>0</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0.2</c:v>
                </c:pt>
                <c:pt idx="1">
                  <c:v>0.6</c:v>
                </c:pt>
                <c:pt idx="2">
                  <c:v>0.4</c:v>
                </c:pt>
                <c:pt idx="3">
                  <c:v>0.2</c:v>
                </c:pt>
                <c:pt idx="4">
                  <c:v>0.4</c:v>
                </c:pt>
                <c:pt idx="5">
                  <c:v>0.4</c:v>
                </c:pt>
                <c:pt idx="6">
                  <c:v>0.4</c:v>
                </c:pt>
                <c:pt idx="7">
                  <c:v>0.6</c:v>
                </c:pt>
                <c:pt idx="8">
                  <c:v>0.8</c:v>
                </c:pt>
                <c:pt idx="9">
                  <c:v>0.6</c:v>
                </c:pt>
                <c:pt idx="10">
                  <c:v>0</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c:v>
                </c:pt>
                <c:pt idx="1">
                  <c:v>0.4</c:v>
                </c:pt>
                <c:pt idx="2">
                  <c:v>1</c:v>
                </c:pt>
                <c:pt idx="3">
                  <c:v>1</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1</c:v>
                </c:pt>
                <c:pt idx="1">
                  <c:v>0.8</c:v>
                </c:pt>
                <c:pt idx="2">
                  <c:v>0.4</c:v>
                </c:pt>
                <c:pt idx="3">
                  <c:v>0.4</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0.6</c:v>
                </c:pt>
                <c:pt idx="1">
                  <c:v>0.4</c:v>
                </c:pt>
                <c:pt idx="2">
                  <c:v>0.4</c:v>
                </c:pt>
                <c:pt idx="3">
                  <c:v>0.2</c:v>
                </c:pt>
                <c:pt idx="4">
                  <c:v>0.2</c:v>
                </c:pt>
                <c:pt idx="5">
                  <c:v>0.4</c:v>
                </c:pt>
                <c:pt idx="6">
                  <c:v>0.2</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c:v>
                </c:pt>
                <c:pt idx="2">
                  <c:v>0.6</c:v>
                </c:pt>
                <c:pt idx="3">
                  <c:v>0.4</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0.4</c:v>
                </c:pt>
                <c:pt idx="2">
                  <c:v>0.4</c:v>
                </c:pt>
                <c:pt idx="3">
                  <c:v>0.2</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0.0%</c:v>
                </c:pt>
                <c:pt idx="1">
                  <c:v>0.0%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0.2</c:v>
                </c:pt>
                <c:pt idx="4">
                  <c:v>0.2</c:v>
                </c:pt>
                <c:pt idx="5">
                  <c:v>0</c:v>
                </c:pt>
                <c:pt idx="6">
                  <c:v>0</c:v>
                </c:pt>
                <c:pt idx="7">
                  <c:v>0.2</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c:v>
                </c:pt>
                <c:pt idx="2">
                  <c:v>0.4</c:v>
                </c:pt>
                <c:pt idx="3">
                  <c:v>0.6</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0.2</c:v>
                </c:pt>
                <c:pt idx="2">
                  <c:v>0.2</c:v>
                </c:pt>
                <c:pt idx="3">
                  <c:v>0.6</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0.4</c:v>
                </c:pt>
                <c:pt idx="2">
                  <c:v>0.4</c:v>
                </c:pt>
                <c:pt idx="3">
                  <c:v>0.4</c:v>
                </c:pt>
                <c:pt idx="4">
                  <c:v>0.6</c:v>
                </c:pt>
                <c:pt idx="5">
                  <c:v>0</c:v>
                </c:pt>
                <c:pt idx="6">
                  <c:v>0</c:v>
                </c:pt>
                <c:pt idx="7">
                  <c:v>0.2</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0.238095238095238</c:v>
                </c:pt>
                <c:pt idx="1">
                  <c:v>0.19047619047618999</c:v>
                </c:pt>
                <c:pt idx="2">
                  <c:v>0.214285714285714</c:v>
                </c:pt>
                <c:pt idx="3">
                  <c:v>0.214285714285714</c:v>
                </c:pt>
                <c:pt idx="4">
                  <c:v>0.14285714285714299</c:v>
                </c:pt>
                <c:pt idx="5">
                  <c:v>0</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0.238095238095238</c:v>
                </c:pt>
                <c:pt idx="1">
                  <c:v>0.19047619047618999</c:v>
                </c:pt>
                <c:pt idx="2">
                  <c:v>0.238095238095238</c:v>
                </c:pt>
                <c:pt idx="3">
                  <c:v>0.19047619047618999</c:v>
                </c:pt>
                <c:pt idx="4">
                  <c:v>0.14285714285714299</c:v>
                </c:pt>
                <c:pt idx="5">
                  <c:v>0</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1</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0.25</c:v>
                </c:pt>
                <c:pt idx="2">
                  <c:v>0.75</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0.2</c:v>
                </c:pt>
                <c:pt idx="2">
                  <c:v>0.4</c:v>
                </c:pt>
                <c:pt idx="3">
                  <c:v>0.4</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c:v>
                </c:pt>
                <c:pt idx="2">
                  <c:v>0.6</c:v>
                </c:pt>
                <c:pt idx="3">
                  <c:v>0.4</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0.2</c:v>
                </c:pt>
                <c:pt idx="4">
                  <c:v>0.2</c:v>
                </c:pt>
                <c:pt idx="5">
                  <c:v>0</c:v>
                </c:pt>
                <c:pt idx="6">
                  <c:v>0</c:v>
                </c:pt>
                <c:pt idx="7">
                  <c:v>0.2</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c:v>
                </c:pt>
                <c:pt idx="1">
                  <c:v>0.2</c:v>
                </c:pt>
                <c:pt idx="2">
                  <c:v>0</c:v>
                </c:pt>
                <c:pt idx="3">
                  <c:v>0.133333333333333</c:v>
                </c:pt>
                <c:pt idx="4">
                  <c:v>0</c:v>
                </c:pt>
                <c:pt idx="5">
                  <c:v>3.3333333333333298E-2</c:v>
                </c:pt>
                <c:pt idx="6">
                  <c:v>0.233333333333333</c:v>
                </c:pt>
                <c:pt idx="7">
                  <c:v>0.1</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layout/>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c:v>
                </c:pt>
                <c:pt idx="1">
                  <c:v>0.4</c:v>
                </c:pt>
                <c:pt idx="2">
                  <c:v>6.6666666666666693E-2</c:v>
                </c:pt>
                <c:pt idx="3">
                  <c:v>0.233333333333333</c:v>
                </c:pt>
                <c:pt idx="4">
                  <c:v>0.16666666666666699</c:v>
                </c:pt>
                <c:pt idx="5">
                  <c:v>0.1</c:v>
                </c:pt>
                <c:pt idx="6">
                  <c:v>3.3333333333333298E-2</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0.16666666666666699</c:v>
                </c:pt>
                <c:pt idx="1">
                  <c:v>0.233333333333333</c:v>
                </c:pt>
                <c:pt idx="2">
                  <c:v>0.2</c:v>
                </c:pt>
                <c:pt idx="3">
                  <c:v>0</c:v>
                </c:pt>
                <c:pt idx="4">
                  <c:v>0</c:v>
                </c:pt>
                <c:pt idx="5">
                  <c:v>0.4</c:v>
                </c:pt>
                <c:pt idx="6">
                  <c:v>0</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6.6666666666666693E-2</c:v>
                </c:pt>
                <c:pt idx="1">
                  <c:v>1.3333333333333299E-2</c:v>
                </c:pt>
                <c:pt idx="2">
                  <c:v>1.3333333333333299E-2</c:v>
                </c:pt>
                <c:pt idx="3">
                  <c:v>0.21333333333333299</c:v>
                </c:pt>
                <c:pt idx="4">
                  <c:v>6.6666666666666693E-2</c:v>
                </c:pt>
                <c:pt idx="5">
                  <c:v>0.08</c:v>
                </c:pt>
                <c:pt idx="6">
                  <c:v>0</c:v>
                </c:pt>
                <c:pt idx="7">
                  <c:v>0.24</c:v>
                </c:pt>
                <c:pt idx="8">
                  <c:v>0</c:v>
                </c:pt>
                <c:pt idx="9">
                  <c:v>0.21333333333333299</c:v>
                </c:pt>
                <c:pt idx="10">
                  <c:v>0.04</c:v>
                </c:pt>
                <c:pt idx="11">
                  <c:v>2.66666666666667E-2</c:v>
                </c:pt>
                <c:pt idx="12">
                  <c:v>0</c:v>
                </c:pt>
                <c:pt idx="13">
                  <c:v>2.66666666666667E-2</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0</c:v>
                </c:pt>
                <c:pt idx="2">
                  <c:v>0.08</c:v>
                </c:pt>
                <c:pt idx="3">
                  <c:v>5.3333333333333302E-2</c:v>
                </c:pt>
                <c:pt idx="4">
                  <c:v>0</c:v>
                </c:pt>
                <c:pt idx="5">
                  <c:v>0</c:v>
                </c:pt>
                <c:pt idx="6">
                  <c:v>0.04</c:v>
                </c:pt>
                <c:pt idx="7">
                  <c:v>0.30666666666666698</c:v>
                </c:pt>
                <c:pt idx="8">
                  <c:v>5.3333333333333302E-2</c:v>
                </c:pt>
                <c:pt idx="9">
                  <c:v>9.3333333333333393E-2</c:v>
                </c:pt>
                <c:pt idx="10">
                  <c:v>0.146666666666667</c:v>
                </c:pt>
                <c:pt idx="11">
                  <c:v>1.3333333333333299E-2</c:v>
                </c:pt>
                <c:pt idx="12">
                  <c:v>0.18666666666666701</c:v>
                </c:pt>
                <c:pt idx="13">
                  <c:v>0</c:v>
                </c:pt>
                <c:pt idx="14">
                  <c:v>2.66666666666667E-2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0.8</c:v>
                </c:pt>
                <c:pt idx="1">
                  <c:v>0.4</c:v>
                </c:pt>
                <c:pt idx="2">
                  <c:v>0</c:v>
                </c:pt>
                <c:pt idx="3">
                  <c:v>0</c:v>
                </c:pt>
                <c:pt idx="4">
                  <c:v>0.6</c:v>
                </c:pt>
                <c:pt idx="5">
                  <c:v>0.4</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8.7719298245614002E-2</c:v>
                </c:pt>
                <c:pt idx="1">
                  <c:v>8.0921052631578894E-2</c:v>
                </c:pt>
                <c:pt idx="2">
                  <c:v>7.1388888888888904E-2</c:v>
                </c:pt>
                <c:pt idx="3">
                  <c:v>7.7309941520467801E-2</c:v>
                </c:pt>
                <c:pt idx="4">
                  <c:v>8.7719298245614002E-2</c:v>
                </c:pt>
                <c:pt idx="5">
                  <c:v>5.9444444444444501E-2</c:v>
                </c:pt>
                <c:pt idx="6">
                  <c:v>8.0921052631578894E-2</c:v>
                </c:pt>
                <c:pt idx="7">
                  <c:v>6.6666666666666693E-2</c:v>
                </c:pt>
                <c:pt idx="8">
                  <c:v>7.0833333333333304E-2</c:v>
                </c:pt>
                <c:pt idx="9">
                  <c:v>6.8654970760233899E-2</c:v>
                </c:pt>
                <c:pt idx="10">
                  <c:v>8.0921052631578894E-2</c:v>
                </c:pt>
                <c:pt idx="11">
                  <c:v>4.8055555555555601E-2</c:v>
                </c:pt>
                <c:pt idx="12">
                  <c:v>5.1666666666666701E-2</c:v>
                </c:pt>
                <c:pt idx="13">
                  <c:v>6.7777777777777798E-2</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0.8</c:v>
                </c:pt>
                <c:pt idx="1">
                  <c:v>0.4</c:v>
                </c:pt>
                <c:pt idx="2">
                  <c:v>0.2</c:v>
                </c:pt>
                <c:pt idx="3">
                  <c:v>0</c:v>
                </c:pt>
                <c:pt idx="4">
                  <c:v>-0.2</c:v>
                </c:pt>
                <c:pt idx="5">
                  <c:v>0.6</c:v>
                </c:pt>
                <c:pt idx="6">
                  <c:v>0.2</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0.6</c:v>
                </c:pt>
                <c:pt idx="1">
                  <c:v>0.6</c:v>
                </c:pt>
                <c:pt idx="2">
                  <c:v>0.6</c:v>
                </c:pt>
                <c:pt idx="3">
                  <c:v>0.4</c:v>
                </c:pt>
                <c:pt idx="4">
                  <c:v>0.2</c:v>
                </c:pt>
                <c:pt idx="5">
                  <c:v>0.4</c:v>
                </c:pt>
                <c:pt idx="6">
                  <c:v>1</c:v>
                </c:pt>
                <c:pt idx="7">
                  <c:v>0.4</c:v>
                </c:pt>
                <c:pt idx="8">
                  <c:v>0.6</c:v>
                </c:pt>
                <c:pt idx="9">
                  <c:v>1</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9.5000000000000001E-2</c:v>
                </c:pt>
                <c:pt idx="1">
                  <c:v>0.125</c:v>
                </c:pt>
                <c:pt idx="2">
                  <c:v>0.11</c:v>
                </c:pt>
                <c:pt idx="3">
                  <c:v>9.2499999999999999E-2</c:v>
                </c:pt>
                <c:pt idx="4">
                  <c:v>0.14499999999999999</c:v>
                </c:pt>
                <c:pt idx="5">
                  <c:v>7.0000000000000007E-2</c:v>
                </c:pt>
                <c:pt idx="6">
                  <c:v>7.0000000000000007E-2</c:v>
                </c:pt>
                <c:pt idx="7">
                  <c:v>9.5000000000000001E-2</c:v>
                </c:pt>
                <c:pt idx="8">
                  <c:v>0.11749999999999999</c:v>
                </c:pt>
                <c:pt idx="9">
                  <c:v>0.08</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65"/>
  <sheetViews>
    <sheetView showGridLines="0" zoomScaleNormal="100" workbookViewId="0">
      <selection activeCell="D7" sqref="D7"/>
    </sheetView>
  </sheetViews>
  <sheetFormatPr baseColWidth="10" defaultRowHeight="14.4" x14ac:dyDescent="0.3"/>
  <cols>
    <col min="3" max="3" width="11.44140625" style="28" customWidth="1"/>
    <col min="4" max="4" width="11.44140625" style="28"/>
  </cols>
  <sheetData>
    <row r="1" spans="2:6" s="67" customFormat="1" x14ac:dyDescent="0.3">
      <c r="C1" s="28"/>
      <c r="D1" s="28"/>
    </row>
    <row r="2" spans="2:6" s="67" customFormat="1" x14ac:dyDescent="0.3">
      <c r="C2" s="28"/>
    </row>
    <row r="3" spans="2:6" s="67" customFormat="1" x14ac:dyDescent="0.3">
      <c r="C3" s="67" t="s">
        <v>403</v>
      </c>
    </row>
    <row r="4" spans="2:6" s="67" customFormat="1" x14ac:dyDescent="0.3"/>
    <row r="5" spans="2:6" s="67" customFormat="1" x14ac:dyDescent="0.3">
      <c r="C5" s="311" t="s">
        <v>402</v>
      </c>
      <c r="D5" s="312"/>
    </row>
    <row r="6" spans="2:6" s="67" customFormat="1" x14ac:dyDescent="0.3">
      <c r="C6" t="s">
        <v>295</v>
      </c>
      <c r="D6" s="310">
        <v>44531</v>
      </c>
    </row>
    <row r="7" spans="2:6" s="67" customFormat="1" x14ac:dyDescent="0.3">
      <c r="C7" t="s">
        <v>296</v>
      </c>
      <c r="D7" s="309" t="s">
        <v>344</v>
      </c>
    </row>
    <row r="8" spans="2:6" s="67" customFormat="1" x14ac:dyDescent="0.3">
      <c r="C8" s="28"/>
      <c r="D8" s="28"/>
    </row>
    <row r="9" spans="2:6" s="67" customFormat="1" x14ac:dyDescent="0.3">
      <c r="C9" s="308" t="s">
        <v>400</v>
      </c>
      <c r="E9" s="28"/>
    </row>
    <row r="11" spans="2:6" x14ac:dyDescent="0.3">
      <c r="C11" s="28" t="s">
        <v>432</v>
      </c>
      <c r="D11" s="28" t="s">
        <v>433</v>
      </c>
      <c r="E11" s="28" t="s">
        <v>342</v>
      </c>
    </row>
    <row r="12" spans="2:6" x14ac:dyDescent="0.3">
      <c r="C12" s="28" t="s">
        <v>37</v>
      </c>
      <c r="D12" s="28" t="s">
        <v>297</v>
      </c>
      <c r="E12" t="s">
        <v>352</v>
      </c>
    </row>
    <row r="13" spans="2:6" x14ac:dyDescent="0.3">
      <c r="B13" s="67"/>
      <c r="C13" s="28" t="s">
        <v>38</v>
      </c>
      <c r="D13" s="28" t="s">
        <v>298</v>
      </c>
      <c r="E13" t="s">
        <v>353</v>
      </c>
      <c r="F13" s="67"/>
    </row>
    <row r="14" spans="2:6" x14ac:dyDescent="0.3">
      <c r="B14" s="67"/>
      <c r="C14" s="28" t="s">
        <v>39</v>
      </c>
      <c r="D14" s="28" t="s">
        <v>299</v>
      </c>
      <c r="E14" s="28" t="s">
        <v>354</v>
      </c>
      <c r="F14" s="67"/>
    </row>
    <row r="15" spans="2:6" x14ac:dyDescent="0.3">
      <c r="B15" s="67"/>
      <c r="C15" s="28" t="s">
        <v>40</v>
      </c>
      <c r="D15" s="28" t="s">
        <v>300</v>
      </c>
      <c r="E15" s="28" t="s">
        <v>355</v>
      </c>
      <c r="F15" s="67"/>
    </row>
    <row r="16" spans="2:6" x14ac:dyDescent="0.3">
      <c r="B16" s="28"/>
      <c r="C16" s="28" t="s">
        <v>82</v>
      </c>
      <c r="D16" s="28" t="s">
        <v>301</v>
      </c>
      <c r="E16" t="s">
        <v>356</v>
      </c>
      <c r="F16" s="67"/>
    </row>
    <row r="17" spans="2:6" x14ac:dyDescent="0.3">
      <c r="B17" s="28"/>
      <c r="C17" s="28" t="s">
        <v>41</v>
      </c>
      <c r="D17" s="28" t="s">
        <v>302</v>
      </c>
      <c r="E17" t="s">
        <v>357</v>
      </c>
      <c r="F17" s="67"/>
    </row>
    <row r="18" spans="2:6" x14ac:dyDescent="0.3">
      <c r="B18" s="28"/>
      <c r="C18" s="28" t="s">
        <v>348</v>
      </c>
      <c r="D18" s="28" t="s">
        <v>303</v>
      </c>
      <c r="E18" s="67" t="s">
        <v>358</v>
      </c>
      <c r="F18" s="67"/>
    </row>
    <row r="19" spans="2:6" x14ac:dyDescent="0.3">
      <c r="B19" s="28"/>
      <c r="C19" s="28" t="s">
        <v>349</v>
      </c>
      <c r="D19" s="28" t="s">
        <v>304</v>
      </c>
      <c r="E19" s="67" t="s">
        <v>359</v>
      </c>
      <c r="F19" s="67"/>
    </row>
    <row r="20" spans="2:6" x14ac:dyDescent="0.3">
      <c r="B20" s="28"/>
      <c r="C20" s="28" t="s">
        <v>42</v>
      </c>
      <c r="D20" s="28" t="s">
        <v>305</v>
      </c>
      <c r="E20" s="67" t="s">
        <v>360</v>
      </c>
      <c r="F20" s="67"/>
    </row>
    <row r="21" spans="2:6" x14ac:dyDescent="0.3">
      <c r="B21" s="28"/>
      <c r="C21" s="28" t="s">
        <v>43</v>
      </c>
      <c r="D21" s="28" t="s">
        <v>306</v>
      </c>
      <c r="E21" s="67" t="s">
        <v>361</v>
      </c>
      <c r="F21" s="67"/>
    </row>
    <row r="22" spans="2:6" x14ac:dyDescent="0.3">
      <c r="B22" s="28"/>
      <c r="C22" s="28" t="s">
        <v>44</v>
      </c>
      <c r="D22" s="28" t="s">
        <v>307</v>
      </c>
      <c r="E22" s="67" t="s">
        <v>95</v>
      </c>
      <c r="F22" s="67"/>
    </row>
    <row r="23" spans="2:6" x14ac:dyDescent="0.3">
      <c r="B23" s="28"/>
      <c r="C23" s="28" t="s">
        <v>45</v>
      </c>
      <c r="D23" s="28" t="s">
        <v>308</v>
      </c>
      <c r="E23" s="67" t="s">
        <v>362</v>
      </c>
      <c r="F23" s="67"/>
    </row>
    <row r="24" spans="2:6" x14ac:dyDescent="0.3">
      <c r="B24" s="67"/>
      <c r="C24" s="28" t="s">
        <v>46</v>
      </c>
      <c r="D24" s="28" t="s">
        <v>309</v>
      </c>
      <c r="E24" s="67" t="s">
        <v>363</v>
      </c>
      <c r="F24" s="67"/>
    </row>
    <row r="25" spans="2:6" x14ac:dyDescent="0.3">
      <c r="B25" s="67"/>
      <c r="C25" s="28" t="s">
        <v>47</v>
      </c>
      <c r="D25" s="28" t="s">
        <v>310</v>
      </c>
      <c r="E25" t="s">
        <v>364</v>
      </c>
      <c r="F25" s="67"/>
    </row>
    <row r="26" spans="2:6" x14ac:dyDescent="0.3">
      <c r="B26" s="67"/>
      <c r="C26" s="28" t="s">
        <v>48</v>
      </c>
      <c r="D26" s="28" t="s">
        <v>311</v>
      </c>
      <c r="E26" t="s">
        <v>365</v>
      </c>
      <c r="F26" s="67"/>
    </row>
    <row r="27" spans="2:6" x14ac:dyDescent="0.3">
      <c r="B27" s="67"/>
      <c r="C27" s="28" t="s">
        <v>49</v>
      </c>
      <c r="D27" s="28" t="s">
        <v>312</v>
      </c>
      <c r="E27" t="s">
        <v>366</v>
      </c>
      <c r="F27" s="67"/>
    </row>
    <row r="28" spans="2:6" x14ac:dyDescent="0.3">
      <c r="B28" s="67"/>
      <c r="C28" s="28" t="s">
        <v>50</v>
      </c>
      <c r="D28" s="28" t="s">
        <v>313</v>
      </c>
      <c r="E28" t="s">
        <v>367</v>
      </c>
      <c r="F28" s="67"/>
    </row>
    <row r="29" spans="2:6" x14ac:dyDescent="0.3">
      <c r="B29" s="67"/>
      <c r="C29" s="28" t="s">
        <v>51</v>
      </c>
      <c r="D29" s="28" t="s">
        <v>314</v>
      </c>
      <c r="E29" t="s">
        <v>368</v>
      </c>
      <c r="F29" s="67"/>
    </row>
    <row r="30" spans="2:6" x14ac:dyDescent="0.3">
      <c r="B30" s="67"/>
      <c r="C30" s="28" t="s">
        <v>52</v>
      </c>
      <c r="D30" s="28" t="s">
        <v>401</v>
      </c>
      <c r="E30" t="s">
        <v>169</v>
      </c>
      <c r="F30" s="67"/>
    </row>
    <row r="31" spans="2:6" x14ac:dyDescent="0.3">
      <c r="B31" s="28"/>
      <c r="C31" s="28" t="s">
        <v>53</v>
      </c>
      <c r="D31" s="28" t="s">
        <v>315</v>
      </c>
      <c r="E31" t="s">
        <v>369</v>
      </c>
      <c r="F31" s="67"/>
    </row>
    <row r="32" spans="2:6" x14ac:dyDescent="0.3">
      <c r="B32" s="28"/>
      <c r="C32" s="28" t="s">
        <v>54</v>
      </c>
      <c r="D32" s="28" t="s">
        <v>316</v>
      </c>
      <c r="E32" t="s">
        <v>370</v>
      </c>
      <c r="F32" s="67"/>
    </row>
    <row r="33" spans="2:6" x14ac:dyDescent="0.3">
      <c r="B33" s="28"/>
      <c r="C33" s="28" t="s">
        <v>55</v>
      </c>
      <c r="D33" s="28" t="s">
        <v>317</v>
      </c>
      <c r="E33" t="s">
        <v>371</v>
      </c>
      <c r="F33" s="67"/>
    </row>
    <row r="34" spans="2:6" x14ac:dyDescent="0.3">
      <c r="B34" s="28"/>
      <c r="C34" s="28" t="s">
        <v>56</v>
      </c>
      <c r="D34" s="28" t="s">
        <v>318</v>
      </c>
      <c r="E34" t="s">
        <v>372</v>
      </c>
      <c r="F34" s="67"/>
    </row>
    <row r="35" spans="2:6" x14ac:dyDescent="0.3">
      <c r="B35" s="28"/>
      <c r="C35" s="28" t="s">
        <v>57</v>
      </c>
      <c r="D35" s="28" t="s">
        <v>319</v>
      </c>
      <c r="E35" t="s">
        <v>373</v>
      </c>
      <c r="F35" s="67"/>
    </row>
    <row r="36" spans="2:6" x14ac:dyDescent="0.3">
      <c r="B36" s="28"/>
      <c r="C36" s="28" t="s">
        <v>58</v>
      </c>
      <c r="D36" s="28" t="s">
        <v>320</v>
      </c>
      <c r="E36" t="s">
        <v>374</v>
      </c>
      <c r="F36" s="67"/>
    </row>
    <row r="37" spans="2:6" x14ac:dyDescent="0.3">
      <c r="B37" s="28"/>
      <c r="C37" s="28" t="s">
        <v>59</v>
      </c>
      <c r="D37" s="28" t="s">
        <v>321</v>
      </c>
      <c r="E37" t="s">
        <v>375</v>
      </c>
      <c r="F37" s="67"/>
    </row>
    <row r="38" spans="2:6" x14ac:dyDescent="0.3">
      <c r="B38" s="67"/>
      <c r="C38" s="28" t="s">
        <v>60</v>
      </c>
      <c r="D38" s="28" t="s">
        <v>322</v>
      </c>
      <c r="E38" t="s">
        <v>376</v>
      </c>
      <c r="F38" s="67"/>
    </row>
    <row r="39" spans="2:6" x14ac:dyDescent="0.3">
      <c r="B39" s="67"/>
      <c r="C39" s="28" t="s">
        <v>61</v>
      </c>
      <c r="D39" s="28" t="s">
        <v>323</v>
      </c>
      <c r="E39" t="s">
        <v>377</v>
      </c>
      <c r="F39" s="67"/>
    </row>
    <row r="40" spans="2:6" x14ac:dyDescent="0.3">
      <c r="B40" s="67"/>
      <c r="C40" s="28" t="s">
        <v>350</v>
      </c>
      <c r="D40" s="28" t="s">
        <v>324</v>
      </c>
      <c r="E40" t="s">
        <v>378</v>
      </c>
      <c r="F40" s="67"/>
    </row>
    <row r="41" spans="2:6" x14ac:dyDescent="0.3">
      <c r="B41" s="67"/>
      <c r="C41" s="357" t="s">
        <v>351</v>
      </c>
      <c r="D41" s="357" t="s">
        <v>325</v>
      </c>
      <c r="E41" t="s">
        <v>379</v>
      </c>
      <c r="F41" s="67"/>
    </row>
    <row r="42" spans="2:6" x14ac:dyDescent="0.3">
      <c r="B42" s="67"/>
      <c r="C42" s="357" t="s">
        <v>62</v>
      </c>
      <c r="D42" s="357" t="s">
        <v>326</v>
      </c>
      <c r="E42" t="s">
        <v>380</v>
      </c>
      <c r="F42" s="67"/>
    </row>
    <row r="43" spans="2:6" x14ac:dyDescent="0.3">
      <c r="B43" s="67"/>
      <c r="C43" s="28" t="s">
        <v>63</v>
      </c>
      <c r="D43" s="28" t="s">
        <v>327</v>
      </c>
      <c r="E43" t="s">
        <v>392</v>
      </c>
      <c r="F43" s="67"/>
    </row>
    <row r="44" spans="2:6" x14ac:dyDescent="0.3">
      <c r="B44" s="67"/>
      <c r="C44" s="28" t="s">
        <v>64</v>
      </c>
      <c r="D44" s="28" t="s">
        <v>327</v>
      </c>
      <c r="E44" t="s">
        <v>393</v>
      </c>
      <c r="F44" s="67"/>
    </row>
    <row r="45" spans="2:6" x14ac:dyDescent="0.3">
      <c r="B45" s="67"/>
      <c r="C45" s="28" t="s">
        <v>65</v>
      </c>
      <c r="D45" s="28" t="s">
        <v>328</v>
      </c>
      <c r="E45" t="s">
        <v>381</v>
      </c>
      <c r="F45" s="67"/>
    </row>
    <row r="46" spans="2:6" x14ac:dyDescent="0.3">
      <c r="B46" s="67"/>
      <c r="C46" s="28" t="s">
        <v>66</v>
      </c>
      <c r="D46" s="28" t="s">
        <v>329</v>
      </c>
      <c r="E46" t="s">
        <v>382</v>
      </c>
      <c r="F46" s="67"/>
    </row>
    <row r="47" spans="2:6" x14ac:dyDescent="0.3">
      <c r="B47" s="67"/>
      <c r="C47" s="28" t="s">
        <v>67</v>
      </c>
      <c r="D47" s="28" t="s">
        <v>330</v>
      </c>
      <c r="E47" t="s">
        <v>394</v>
      </c>
      <c r="F47" s="67"/>
    </row>
    <row r="48" spans="2:6" x14ac:dyDescent="0.3">
      <c r="B48" s="67"/>
      <c r="C48" s="28" t="s">
        <v>68</v>
      </c>
      <c r="D48" s="28" t="s">
        <v>330</v>
      </c>
      <c r="E48" t="s">
        <v>395</v>
      </c>
      <c r="F48" s="67"/>
    </row>
    <row r="49" spans="2:6" x14ac:dyDescent="0.3">
      <c r="B49" s="67"/>
      <c r="C49" s="28" t="s">
        <v>69</v>
      </c>
      <c r="D49" s="28" t="s">
        <v>331</v>
      </c>
      <c r="E49" t="s">
        <v>383</v>
      </c>
      <c r="F49" s="67"/>
    </row>
    <row r="50" spans="2:6" x14ac:dyDescent="0.3">
      <c r="B50" s="67"/>
      <c r="C50" s="28" t="s">
        <v>70</v>
      </c>
      <c r="D50" s="28" t="s">
        <v>332</v>
      </c>
      <c r="E50" t="s">
        <v>384</v>
      </c>
      <c r="F50" s="67"/>
    </row>
    <row r="51" spans="2:6" x14ac:dyDescent="0.3">
      <c r="B51" s="67"/>
      <c r="C51" s="28" t="s">
        <v>71</v>
      </c>
      <c r="D51" s="28" t="s">
        <v>333</v>
      </c>
      <c r="E51" t="s">
        <v>396</v>
      </c>
      <c r="F51" s="67"/>
    </row>
    <row r="52" spans="2:6" x14ac:dyDescent="0.3">
      <c r="B52" s="67"/>
      <c r="C52" s="28" t="s">
        <v>72</v>
      </c>
      <c r="D52" s="28" t="s">
        <v>333</v>
      </c>
      <c r="E52" t="s">
        <v>397</v>
      </c>
      <c r="F52" s="67"/>
    </row>
    <row r="53" spans="2:6" x14ac:dyDescent="0.3">
      <c r="B53" s="67"/>
      <c r="C53" s="28" t="s">
        <v>73</v>
      </c>
      <c r="D53" s="28" t="s">
        <v>334</v>
      </c>
      <c r="E53" t="s">
        <v>385</v>
      </c>
      <c r="F53" s="67"/>
    </row>
    <row r="54" spans="2:6" x14ac:dyDescent="0.3">
      <c r="B54" s="67"/>
      <c r="C54" s="28" t="s">
        <v>74</v>
      </c>
      <c r="D54" s="28" t="s">
        <v>335</v>
      </c>
      <c r="E54" t="s">
        <v>386</v>
      </c>
      <c r="F54" s="67"/>
    </row>
    <row r="55" spans="2:6" x14ac:dyDescent="0.3">
      <c r="B55" s="67"/>
      <c r="C55" s="28" t="s">
        <v>75</v>
      </c>
      <c r="D55" s="28" t="s">
        <v>336</v>
      </c>
      <c r="E55" t="s">
        <v>398</v>
      </c>
      <c r="F55" s="67"/>
    </row>
    <row r="56" spans="2:6" x14ac:dyDescent="0.3">
      <c r="B56" s="67"/>
      <c r="C56" s="28" t="s">
        <v>76</v>
      </c>
      <c r="D56" s="28" t="s">
        <v>336</v>
      </c>
      <c r="E56" t="s">
        <v>399</v>
      </c>
      <c r="F56" s="67"/>
    </row>
    <row r="57" spans="2:6" x14ac:dyDescent="0.3">
      <c r="B57" s="67"/>
      <c r="C57" s="28" t="s">
        <v>77</v>
      </c>
      <c r="D57" s="28" t="s">
        <v>337</v>
      </c>
      <c r="E57" t="s">
        <v>387</v>
      </c>
      <c r="F57" s="67"/>
    </row>
    <row r="58" spans="2:6" x14ac:dyDescent="0.3">
      <c r="B58" s="67"/>
      <c r="C58" s="28" t="s">
        <v>78</v>
      </c>
      <c r="D58" s="28" t="s">
        <v>338</v>
      </c>
      <c r="E58" t="s">
        <v>388</v>
      </c>
      <c r="F58" s="67"/>
    </row>
    <row r="59" spans="2:6" x14ac:dyDescent="0.3">
      <c r="B59" s="67"/>
      <c r="C59" s="28" t="s">
        <v>79</v>
      </c>
      <c r="D59" s="28" t="s">
        <v>339</v>
      </c>
      <c r="E59" t="s">
        <v>389</v>
      </c>
      <c r="F59" s="67"/>
    </row>
    <row r="60" spans="2:6" x14ac:dyDescent="0.3">
      <c r="B60" s="67"/>
      <c r="C60" s="28" t="s">
        <v>80</v>
      </c>
      <c r="D60" s="28" t="s">
        <v>340</v>
      </c>
      <c r="E60" t="s">
        <v>390</v>
      </c>
      <c r="F60" s="67"/>
    </row>
    <row r="61" spans="2:6" x14ac:dyDescent="0.3">
      <c r="B61" s="67"/>
      <c r="C61" s="28" t="s">
        <v>81</v>
      </c>
      <c r="D61" s="28" t="s">
        <v>341</v>
      </c>
      <c r="E61" t="s">
        <v>391</v>
      </c>
      <c r="F61" s="67"/>
    </row>
    <row r="62" spans="2:6" x14ac:dyDescent="0.3">
      <c r="B62" s="67"/>
      <c r="F62" s="67"/>
    </row>
    <row r="63" spans="2:6" x14ac:dyDescent="0.3">
      <c r="C63" s="2" t="s">
        <v>343</v>
      </c>
    </row>
    <row r="64" spans="2:6" x14ac:dyDescent="0.3">
      <c r="C64" s="2" t="s">
        <v>404</v>
      </c>
    </row>
    <row r="65" spans="3:3" x14ac:dyDescent="0.3">
      <c r="C65" s="2" t="s">
        <v>344</v>
      </c>
    </row>
  </sheetData>
  <phoneticPr fontId="40" type="noConversion"/>
  <dataValidations count="1">
    <dataValidation type="list" allowBlank="1" showInputMessage="1" showErrorMessage="1" sqref="D7">
      <formula1>$C$63:$C$65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14:formula1>
            <xm:f>Bancos!$A$7:$A$58</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C5" sqref="C5:C15"/>
    </sheetView>
  </sheetViews>
  <sheetFormatPr baseColWidth="10" defaultColWidth="11.44140625" defaultRowHeight="13.2" x14ac:dyDescent="0.25"/>
  <cols>
    <col min="1" max="1" width="8" style="112" customWidth="1"/>
    <col min="2" max="5" width="22.5546875" style="131" customWidth="1"/>
    <col min="6" max="16384" width="11.44140625" style="112"/>
  </cols>
  <sheetData>
    <row r="2" spans="2:5" ht="33.75" customHeight="1" x14ac:dyDescent="0.25">
      <c r="B2" s="378" t="s">
        <v>409</v>
      </c>
      <c r="C2" s="378" t="s">
        <v>108</v>
      </c>
      <c r="D2" s="378" t="s">
        <v>108</v>
      </c>
      <c r="E2" s="378" t="s">
        <v>108</v>
      </c>
    </row>
    <row r="4" spans="2:5" ht="34.5" customHeight="1" x14ac:dyDescent="0.25">
      <c r="B4" s="130" t="s">
        <v>109</v>
      </c>
      <c r="C4" s="110" t="s">
        <v>85</v>
      </c>
    </row>
    <row r="5" spans="2:5" ht="15.9" customHeight="1" x14ac:dyDescent="0.25">
      <c r="B5" s="267" t="s">
        <v>110</v>
      </c>
      <c r="C5" s="206">
        <f>+IF(Indice!$D$7="Bancos",VLOOKUP(Indice!$D$6,Bancos!$A:$AAV,MATCH(Indice!$C$17,Bancos!$A$1:$AAV$1,0)+ROW(A1)+11,0),IF(Indice!$D$7="CFC",VLOOKUP(Indice!$D$6,CFC!$A:$ABM,MATCH(Indice!$C$17,Bancos!$A$1:$AAV$1,0)+ROW(A1)+11,0),VLOOKUP(Indice!$D$6,Coop!$A:$ABM,MATCH(Indice!$C$17,Bancos!$A$1:$AAV$1,0)+ROW(A1)+11,0)))</f>
        <v>0</v>
      </c>
    </row>
    <row r="6" spans="2:5" x14ac:dyDescent="0.25">
      <c r="B6" s="132" t="s">
        <v>111</v>
      </c>
      <c r="C6" s="133">
        <f>+IF(Indice!$D$7="Bancos",VLOOKUP(Indice!$D$6,Bancos!$A:$AAV,MATCH(Indice!$C$17,Bancos!$A$1:$AAV$1,0)+ROW(A2)+11,0),IF(Indice!$D$7="CFC",VLOOKUP(Indice!$D$6,CFC!$A:$ABM,MATCH(Indice!$C$17,Bancos!$A$1:$AAV$1,0)+ROW(A2)+11,0),VLOOKUP(Indice!$D$6,Coop!$A:$ABM,MATCH(Indice!$C$17,Bancos!$A$1:$AAV$1,0)+ROW(A2)+11,0)))</f>
        <v>0.6</v>
      </c>
    </row>
    <row r="7" spans="2:5" x14ac:dyDescent="0.25">
      <c r="B7" s="132" t="s">
        <v>112</v>
      </c>
      <c r="C7" s="133">
        <f>+IF(Indice!$D$7="Bancos",VLOOKUP(Indice!$D$6,Bancos!$A:$AAV,MATCH(Indice!$C$17,Bancos!$A$1:$AAV$1,0)+ROW(A3)+11,0),IF(Indice!$D$7="CFC",VLOOKUP(Indice!$D$6,CFC!$A:$ABM,MATCH(Indice!$C$17,Bancos!$A$1:$AAV$1,0)+ROW(A3)+11,0),VLOOKUP(Indice!$D$6,Coop!$A:$ABM,MATCH(Indice!$C$17,Bancos!$A$1:$AAV$1,0)+ROW(A3)+11,0)))</f>
        <v>0.2</v>
      </c>
    </row>
    <row r="8" spans="2:5" x14ac:dyDescent="0.25">
      <c r="B8" s="132" t="s">
        <v>113</v>
      </c>
      <c r="C8" s="133">
        <f>+IF(Indice!$D$7="Bancos",VLOOKUP(Indice!$D$6,Bancos!$A:$AAV,MATCH(Indice!$C$17,Bancos!$A$1:$AAV$1,0)+ROW(A4)+11,0),IF(Indice!$D$7="CFC",VLOOKUP(Indice!$D$6,CFC!$A:$ABM,MATCH(Indice!$C$17,Bancos!$A$1:$AAV$1,0)+ROW(A4)+11,0),VLOOKUP(Indice!$D$6,Coop!$A:$ABM,MATCH(Indice!$C$17,Bancos!$A$1:$AAV$1,0)+ROW(A4)+11,0)))</f>
        <v>0.2</v>
      </c>
    </row>
    <row r="9" spans="2:5" x14ac:dyDescent="0.25">
      <c r="B9" s="132" t="s">
        <v>114</v>
      </c>
      <c r="C9" s="133">
        <f>+IF(Indice!$D$7="Bancos",VLOOKUP(Indice!$D$6,Bancos!$A:$AAV,MATCH(Indice!$C$17,Bancos!$A$1:$AAV$1,0)+ROW(A5)+11,0),IF(Indice!$D$7="CFC",VLOOKUP(Indice!$D$6,CFC!$A:$ABM,MATCH(Indice!$C$17,Bancos!$A$1:$AAV$1,0)+ROW(A5)+11,0),VLOOKUP(Indice!$D$6,Coop!$A:$ABM,MATCH(Indice!$C$17,Bancos!$A$1:$AAV$1,0)+ROW(A5)+11,0)))</f>
        <v>0</v>
      </c>
    </row>
    <row r="10" spans="2:5" x14ac:dyDescent="0.25">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5">
      <c r="B11" s="132" t="s">
        <v>116</v>
      </c>
      <c r="C11" s="133">
        <f>+IF(Indice!$D$7="Bancos",VLOOKUP(Indice!$D$6,Bancos!$A:$AAV,MATCH(Indice!$C$17,Bancos!$A$1:$AAV$1,0)+ROW(A7)+11,0),IF(Indice!$D$7="CFC",VLOOKUP(Indice!$D$6,CFC!$A:$ABM,MATCH(Indice!$C$17,Bancos!$A$1:$AAV$1,0)+ROW(A7)+11,0),VLOOKUP(Indice!$D$6,Coop!$A:$ABM,MATCH(Indice!$C$17,Bancos!$A$1:$AAV$1,0)+ROW(A7)+11,0)))</f>
        <v>0.2</v>
      </c>
    </row>
    <row r="12" spans="2:5" x14ac:dyDescent="0.25">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5">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5">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5">
      <c r="B15" s="132" t="s">
        <v>120</v>
      </c>
      <c r="C15" s="133">
        <f>+IF(Indice!$D$7="Bancos",VLOOKUP(Indice!$D$6,Bancos!$A:$AAV,MATCH(Indice!$C$17,Bancos!$A$1:$AAV$1,0)+ROW(A11)+11,0),IF(Indice!$D$7="CFC",VLOOKUP(Indice!$D$6,CFC!$A:$ABM,MATCH(Indice!$C$17,Bancos!$A$1:$AAV$1,0)+ROW(A11)+11,0),VLOOKUP(Indice!$D$6,Coop!$A:$ABM,MATCH(Indice!$C$17,Bancos!$A$1:$AAV$1,0)+ROW(A11)+11,0)))</f>
        <v>0.8</v>
      </c>
    </row>
    <row r="16" spans="2:5" x14ac:dyDescent="0.25">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2"/>
  <sheetViews>
    <sheetView showGridLines="0" workbookViewId="0">
      <selection activeCell="A5" sqref="A5"/>
    </sheetView>
  </sheetViews>
  <sheetFormatPr baseColWidth="10" defaultColWidth="11.44140625" defaultRowHeight="13.2" x14ac:dyDescent="0.25"/>
  <cols>
    <col min="1" max="1" width="7.5546875" style="112" customWidth="1"/>
    <col min="2" max="2" width="24.109375" style="112" customWidth="1"/>
    <col min="3" max="3" width="12.44140625" style="112" customWidth="1"/>
    <col min="4" max="16384" width="11.44140625" style="112"/>
  </cols>
  <sheetData>
    <row r="1" spans="2:10" ht="15.9" customHeight="1" x14ac:dyDescent="0.25"/>
    <row r="2" spans="2:10" x14ac:dyDescent="0.25">
      <c r="B2" s="378" t="s">
        <v>435</v>
      </c>
      <c r="C2" s="378"/>
      <c r="D2" s="378"/>
      <c r="E2" s="378"/>
      <c r="F2" s="378"/>
      <c r="G2" s="378"/>
      <c r="H2" s="378"/>
      <c r="I2" s="378"/>
      <c r="J2" s="378"/>
    </row>
    <row r="3" spans="2:10" ht="15.9" customHeight="1" x14ac:dyDescent="0.25"/>
    <row r="4" spans="2:10" ht="15" customHeight="1" x14ac:dyDescent="0.25">
      <c r="B4" s="113" t="s">
        <v>84</v>
      </c>
      <c r="C4" s="114" t="s">
        <v>405</v>
      </c>
      <c r="D4" s="115"/>
      <c r="E4" s="115"/>
    </row>
    <row r="5" spans="2:10" ht="15.9" customHeight="1" x14ac:dyDescent="0.3">
      <c r="B5" s="116" t="s">
        <v>90</v>
      </c>
      <c r="C5" s="316">
        <f>IF(Indice!D$7="Bancos",VLOOKUP(Indice!D$6,Bancos!$A:$AAV,MATCH(Indice!C$18,Bancos!$A$1:$AAV$1,0)+ROW(A1)-1,0),IF(Indice!D$7="CFC",VLOOKUP(Indice!D$6,CFC!$A:$ABM,MATCH(Indice!C$18,Bancos!$A$1:$AAV$1,0)+ROW(A1)-1,0),VLOOKUP(Indice!D$6,Coop!$A:$ABM,MATCH(Indice!C$18,Bancos!$A$1:$AAV$1,0)+ROW(A1)-1,0)))</f>
        <v>5.4</v>
      </c>
      <c r="D5" s="115"/>
      <c r="E5" s="115"/>
    </row>
    <row r="6" spans="2:10" ht="15.9" customHeight="1" x14ac:dyDescent="0.3">
      <c r="B6" s="116" t="s">
        <v>91</v>
      </c>
      <c r="C6" s="317">
        <f>IF(Indice!D$7="Bancos",VLOOKUP(Indice!D$6,Bancos!$A:$AAV,MATCH(Indice!C$18,Bancos!$A$1:$AAV$1,0)+ROW(A2)-1,0),IF(Indice!D$7="CFC",VLOOKUP(Indice!D$6,CFC!$A:$ABM,MATCH(Indice!C$18,Bancos!$A$1:$AAV$1,0)+ROW(A2)-1,0),VLOOKUP(Indice!D$6,Coop!$A:$ABM,MATCH(Indice!C$18,Bancos!$A$1:$AAV$1,0)+ROW(A2)-1,0)))</f>
        <v>7.8</v>
      </c>
      <c r="D6" s="115"/>
      <c r="E6" s="115"/>
    </row>
    <row r="7" spans="2:10" ht="15.9" customHeight="1" x14ac:dyDescent="0.3">
      <c r="B7" s="116" t="s">
        <v>92</v>
      </c>
      <c r="C7" s="317">
        <f>IF(Indice!D$7="Bancos",VLOOKUP(Indice!D$6,Bancos!$A:$AAV,MATCH(Indice!C$18,Bancos!$A$1:$AAV$1,0)+ROW(A3)-1,0),IF(Indice!D$7="CFC",VLOOKUP(Indice!D$6,CFC!$A:$ABM,MATCH(Indice!C$18,Bancos!$A$1:$AAV$1,0)+ROW(A3)-1,0),VLOOKUP(Indice!D$6,Coop!$A:$ABM,MATCH(Indice!C$18,Bancos!$A$1:$AAV$1,0)+ROW(A3)-1,0)))</f>
        <v>4.8</v>
      </c>
      <c r="D7" s="115"/>
      <c r="E7" s="115"/>
    </row>
    <row r="8" spans="2:10" ht="15.9" customHeight="1" x14ac:dyDescent="0.3">
      <c r="B8" s="117" t="s">
        <v>93</v>
      </c>
      <c r="C8" s="318">
        <f>IF(Indice!D$7="Bancos",VLOOKUP(Indice!D$6,Bancos!$A:$AAV,MATCH(Indice!C$18,Bancos!$A$1:$AAV$1,0)+ROW(A4)-1,0),IF(Indice!D$7="CFC",VLOOKUP(Indice!D$6,CFC!$A:$ABM,MATCH(Indice!C$18,Bancos!$A$1:$AAV$1,0)+ROW(A4)-1,0),VLOOKUP(Indice!D$6,Coop!$A:$ABM,MATCH(Indice!C$18,Bancos!$A$1:$AAV$1,0)+ROW(A4)-1,0)))</f>
        <v>3.8</v>
      </c>
      <c r="D8" s="115"/>
      <c r="E8" s="115"/>
    </row>
    <row r="9" spans="2:10" ht="15.9" customHeight="1" x14ac:dyDescent="0.3">
      <c r="B9" s="115"/>
      <c r="C9" s="118"/>
      <c r="D9" s="115"/>
      <c r="E9" s="115"/>
    </row>
    <row r="10" spans="2:10" ht="15.9" customHeight="1" x14ac:dyDescent="0.25"/>
    <row r="11" spans="2:10" ht="15.9" customHeight="1" x14ac:dyDescent="0.25"/>
    <row r="12" spans="2:10" ht="15.9" customHeight="1" x14ac:dyDescent="0.25"/>
    <row r="13" spans="2:10" ht="15.9" customHeight="1" x14ac:dyDescent="0.25"/>
    <row r="14" spans="2:10" ht="15.9" customHeight="1" x14ac:dyDescent="0.25"/>
    <row r="15" spans="2:10" ht="15.9" customHeight="1" x14ac:dyDescent="0.25"/>
    <row r="16" spans="2:10" ht="15.9" customHeight="1" x14ac:dyDescent="0.25"/>
    <row r="17" ht="15.9" customHeight="1" x14ac:dyDescent="0.25"/>
    <row r="18" ht="15.9" customHeight="1" x14ac:dyDescent="0.25"/>
    <row r="19" ht="15.9" customHeight="1" x14ac:dyDescent="0.25"/>
    <row r="20" ht="15.9" customHeight="1" x14ac:dyDescent="0.25"/>
    <row r="21" ht="15.9" customHeight="1" x14ac:dyDescent="0.25"/>
    <row r="22" ht="15.9" customHeight="1" x14ac:dyDescent="0.25"/>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0"/>
  <sheetViews>
    <sheetView showGridLines="0" workbookViewId="0">
      <selection activeCell="C7" sqref="C7"/>
    </sheetView>
  </sheetViews>
  <sheetFormatPr baseColWidth="10" defaultColWidth="11.44140625" defaultRowHeight="13.2" x14ac:dyDescent="0.25"/>
  <cols>
    <col min="1" max="1" width="7.5546875" style="112" customWidth="1"/>
    <col min="2" max="2" width="24.109375" style="112" customWidth="1"/>
    <col min="3" max="3" width="12.44140625" style="112" customWidth="1"/>
    <col min="4" max="16384" width="11.44140625" style="112"/>
  </cols>
  <sheetData>
    <row r="1" spans="2:10" ht="15.9" customHeight="1" x14ac:dyDescent="0.25"/>
    <row r="2" spans="2:10" ht="12.75" customHeight="1" x14ac:dyDescent="0.25">
      <c r="B2" s="378" t="s">
        <v>436</v>
      </c>
      <c r="C2" s="378"/>
      <c r="D2" s="378"/>
      <c r="E2" s="378"/>
      <c r="F2" s="378"/>
      <c r="G2" s="378"/>
      <c r="H2" s="378"/>
      <c r="I2" s="378"/>
      <c r="J2" s="378"/>
    </row>
    <row r="3" spans="2:10" ht="15.9" customHeight="1" x14ac:dyDescent="0.25"/>
    <row r="4" spans="2:10" ht="16.5" customHeight="1" x14ac:dyDescent="0.25">
      <c r="B4" s="113" t="s">
        <v>84</v>
      </c>
      <c r="C4" s="114" t="s">
        <v>405</v>
      </c>
      <c r="D4" s="115"/>
      <c r="E4" s="115"/>
    </row>
    <row r="5" spans="2:10" ht="15.9" customHeight="1" x14ac:dyDescent="0.3">
      <c r="B5" s="116" t="s">
        <v>90</v>
      </c>
      <c r="C5" s="313">
        <f>IF(Indice!D$7="Bancos",VLOOKUP(Indice!D$6,Bancos!$A:$AAV,MATCH(Indice!C$19,Bancos!$A$1:$AAV$1,0)+ROW(A1)-1,0),IF(Indice!D$7="CFC",VLOOKUP(Indice!D$6,CFC!$A:$ABM,MATCH(Indice!C$19,Bancos!$A$1:$AAV$1,0)+ROW(A1)-1,0),VLOOKUP(Indice!D$6,Coop!$A:$ABM,MATCH(Indice!C$19,Bancos!$A$1:$AAV$1,0)+ROW(A1)-1,0)))</f>
        <v>8.8000000000000007</v>
      </c>
      <c r="D5" s="115"/>
      <c r="E5" s="115"/>
    </row>
    <row r="6" spans="2:10" ht="15.9" customHeight="1" x14ac:dyDescent="0.3">
      <c r="B6" s="116" t="s">
        <v>91</v>
      </c>
      <c r="C6" s="314">
        <f>IF(Indice!D$7="Bancos",VLOOKUP(Indice!D$6,Bancos!$A:$AAV,MATCH(Indice!C$19,Bancos!$A$1:$AAV$1,0)+ROW(A2)-1,0),IF(Indice!D$7="CFC",VLOOKUP(Indice!D$6,CFC!$A:$ABM,MATCH(Indice!C$19,Bancos!$A$1:$AAV$1,0)+ROW(A2)-1,0),VLOOKUP(Indice!D$6,Coop!$A:$ABM,MATCH(Indice!C$19,Bancos!$A$1:$AAV$1,0)+ROW(A2)-1,0)))</f>
        <v>9.4</v>
      </c>
      <c r="D6" s="115"/>
      <c r="E6" s="115"/>
    </row>
    <row r="7" spans="2:10" ht="15.9" customHeight="1" x14ac:dyDescent="0.3">
      <c r="B7" s="116" t="s">
        <v>92</v>
      </c>
      <c r="C7" s="314">
        <f>IF(Indice!D$7="Bancos",VLOOKUP(Indice!D$6,Bancos!$A:$AAV,MATCH(Indice!C$19,Bancos!$A$1:$AAV$1,0)+ROW(A3)-1,0),IF(Indice!D$7="CFC",VLOOKUP(Indice!D$6,CFC!$A:$ABM,MATCH(Indice!C$19,Bancos!$A$1:$AAV$1,0)+ROW(A3)-1,0),VLOOKUP(Indice!D$6,Coop!$A:$ABM,MATCH(Indice!C$19,Bancos!$A$1:$AAV$1,0)+ROW(A3)-1,0)))</f>
        <v>18.399999999999999</v>
      </c>
      <c r="D7" s="115"/>
      <c r="E7" s="115"/>
    </row>
    <row r="8" spans="2:10" ht="15.9" customHeight="1" x14ac:dyDescent="0.3">
      <c r="B8" s="117" t="s">
        <v>93</v>
      </c>
      <c r="C8" s="315">
        <f>IF(Indice!D$7="Bancos",VLOOKUP(Indice!D$6,Bancos!$A:$AAV,MATCH(Indice!C$19,Bancos!$A$1:$AAV$1,0)+ROW(A4)-1,0),IF(Indice!D$7="CFC",VLOOKUP(Indice!D$6,CFC!$A:$ABM,MATCH(Indice!C$19,Bancos!$A$1:$AAV$1,0)+ROW(A4)-1,0),VLOOKUP(Indice!D$6,Coop!$A:$ABM,MATCH(Indice!C$19,Bancos!$A$1:$AAV$1,0)+ROW(A4)-1,0)))</f>
        <v>7.8</v>
      </c>
      <c r="D8" s="115"/>
      <c r="E8" s="115"/>
    </row>
    <row r="9" spans="2:10" ht="15.9" customHeight="1" x14ac:dyDescent="0.3">
      <c r="B9" s="115"/>
      <c r="C9" s="118"/>
      <c r="D9" s="115"/>
      <c r="E9" s="115"/>
    </row>
    <row r="10" spans="2:10" ht="15.9" customHeight="1" x14ac:dyDescent="0.25"/>
    <row r="11" spans="2:10" ht="15.9" customHeight="1" x14ac:dyDescent="0.25"/>
    <row r="12" spans="2:10" ht="15.9" customHeight="1" x14ac:dyDescent="0.25"/>
    <row r="13" spans="2:10" ht="15.9" customHeight="1" x14ac:dyDescent="0.25"/>
    <row r="14" spans="2:10" ht="15.9" customHeight="1" x14ac:dyDescent="0.25"/>
    <row r="15" spans="2:10" ht="15.9" customHeight="1" x14ac:dyDescent="0.25"/>
    <row r="16" spans="2:10" ht="15.9" customHeight="1" x14ac:dyDescent="0.25"/>
    <row r="17" ht="15.9" customHeight="1" x14ac:dyDescent="0.25"/>
    <row r="18" ht="15.9" customHeight="1" x14ac:dyDescent="0.25"/>
    <row r="19" ht="15.9" customHeight="1" x14ac:dyDescent="0.25"/>
    <row r="20" ht="15.9" customHeight="1" x14ac:dyDescent="0.25"/>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workbookViewId="0">
      <selection activeCell="C12" sqref="C12"/>
    </sheetView>
  </sheetViews>
  <sheetFormatPr baseColWidth="10" defaultColWidth="11.44140625" defaultRowHeight="15.9" customHeight="1" x14ac:dyDescent="0.25"/>
  <cols>
    <col min="1" max="1" width="4.88671875" style="109" customWidth="1"/>
    <col min="2" max="3" width="11.44140625" style="109"/>
    <col min="4" max="4" width="14.33203125" style="109" customWidth="1"/>
    <col min="5" max="16384" width="11.44140625" style="109"/>
  </cols>
  <sheetData>
    <row r="2" spans="2:5" ht="15.9" customHeight="1" x14ac:dyDescent="0.25">
      <c r="B2" s="362" t="s">
        <v>360</v>
      </c>
      <c r="C2" s="362"/>
      <c r="D2" s="362"/>
      <c r="E2" s="362"/>
    </row>
    <row r="3" spans="2:5" ht="15.9" customHeight="1" x14ac:dyDescent="0.25">
      <c r="B3" s="362"/>
      <c r="C3" s="362"/>
      <c r="D3" s="362"/>
      <c r="E3" s="362"/>
    </row>
    <row r="4" spans="2:5" ht="15.9" customHeight="1" x14ac:dyDescent="0.25">
      <c r="B4" s="136"/>
      <c r="C4" s="136"/>
      <c r="D4" s="136"/>
      <c r="E4" s="136"/>
    </row>
    <row r="5" spans="2:5" ht="33" customHeight="1" x14ac:dyDescent="0.25">
      <c r="B5" s="363" t="s">
        <v>84</v>
      </c>
      <c r="C5" s="364"/>
      <c r="D5" s="137" t="s">
        <v>85</v>
      </c>
    </row>
    <row r="6" spans="2:5" ht="15.9" customHeight="1" x14ac:dyDescent="0.25">
      <c r="B6" s="365" t="s">
        <v>86</v>
      </c>
      <c r="C6" s="366"/>
      <c r="D6" s="268">
        <f>+IF(Indice!$D$7="Bancos",VLOOKUP(Indice!$D$6,Bancos!$A:$AAV,MATCH(Indice!$C$20,Bancos!$A$1:$AAV$1,0)+ROW(A1)-1,0),IF(Indice!$D$7="CFC",VLOOKUP(Indice!$D$6,CFC!$A:$ABM,MATCH(Indice!$C$20,Bancos!$A$1:$AAV$1,0)+ROW(A1)-1,0),VLOOKUP(Indice!$D$6,Coop!$A:$ABM,MATCH(Indice!$C$20,Bancos!$A$1:$AAV$1,0)+ROW(A1)-1,0)))</f>
        <v>1</v>
      </c>
    </row>
    <row r="7" spans="2:5" ht="15.9" customHeight="1" x14ac:dyDescent="0.25">
      <c r="B7" s="367" t="s">
        <v>87</v>
      </c>
      <c r="C7" s="368"/>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tabSelected="1" workbookViewId="0">
      <selection activeCell="C15" sqref="C15"/>
    </sheetView>
  </sheetViews>
  <sheetFormatPr baseColWidth="10" defaultColWidth="11.44140625" defaultRowHeight="13.2" x14ac:dyDescent="0.25"/>
  <cols>
    <col min="1" max="1" width="7.5546875" style="112" customWidth="1"/>
    <col min="2" max="2" width="24.109375" style="112" customWidth="1"/>
    <col min="3" max="3" width="12.44140625" style="112" customWidth="1"/>
    <col min="4" max="16384" width="11.44140625" style="112"/>
  </cols>
  <sheetData>
    <row r="1" spans="2:9" ht="15.9" customHeight="1" x14ac:dyDescent="0.25"/>
    <row r="2" spans="2:9" ht="40.5" customHeight="1" x14ac:dyDescent="0.25">
      <c r="B2" s="369" t="s">
        <v>410</v>
      </c>
      <c r="C2" s="369" t="s">
        <v>88</v>
      </c>
      <c r="D2" s="369" t="s">
        <v>88</v>
      </c>
      <c r="E2" s="369" t="s">
        <v>88</v>
      </c>
      <c r="F2" s="369" t="s">
        <v>88</v>
      </c>
      <c r="G2" s="369" t="s">
        <v>88</v>
      </c>
      <c r="H2" s="369" t="s">
        <v>88</v>
      </c>
      <c r="I2" s="369" t="s">
        <v>88</v>
      </c>
    </row>
    <row r="3" spans="2:9" ht="15.9" customHeight="1" x14ac:dyDescent="0.25"/>
    <row r="4" spans="2:9" ht="37.5" customHeight="1" x14ac:dyDescent="0.25">
      <c r="B4" s="113" t="s">
        <v>84</v>
      </c>
      <c r="C4" s="114" t="s">
        <v>89</v>
      </c>
      <c r="D4" s="115"/>
      <c r="E4" s="115"/>
    </row>
    <row r="5" spans="2:9" ht="15.9" customHeight="1" x14ac:dyDescent="0.25">
      <c r="B5" s="116" t="s">
        <v>90</v>
      </c>
      <c r="C5" s="251">
        <f>+IF(Indice!$D$7="Bancos",VLOOKUP(Indice!$D$6,Bancos!$A:$AAV,MATCH(Indice!$C$21,Bancos!$A$1:$AAV$1,0)+ROW(A1)-1,0),IF(Indice!$D$7="CFC",VLOOKUP(Indice!$D$6,CFC!$A:$ABM,MATCH(Indice!$C$21,Bancos!$A$1:$AAV$1,0)+ROW(A1)-1,0),VLOOKUP(Indice!$D$6,Coop!$A:$ABM,MATCH(Indice!$C$21,Bancos!$A$1:$AAV$1,0)+ROW(A1)-1,0)))</f>
        <v>0.4</v>
      </c>
      <c r="D5" s="115"/>
      <c r="E5" s="115"/>
    </row>
    <row r="6" spans="2:9" ht="15.9" customHeight="1" x14ac:dyDescent="0.25">
      <c r="B6" s="116" t="s">
        <v>91</v>
      </c>
      <c r="C6" s="251">
        <f>+IF(Indice!$D$7="Bancos",VLOOKUP(Indice!$D$6,Bancos!$A:$AAV,MATCH(Indice!$C$21,Bancos!$A$1:$AAV$1,0)+ROW(A2)-1,0),IF(Indice!$D$7="CFC",VLOOKUP(Indice!$D$6,CFC!$A:$ABM,MATCH(Indice!$C$21,Bancos!$A$1:$AAV$1,0)+ROW(A2)-1,0),VLOOKUP(Indice!$D$6,Coop!$A:$ABM,MATCH(Indice!$C$21,Bancos!$A$1:$AAV$1,0)+ROW(A2)-1,0)))</f>
        <v>0.20333333333333301</v>
      </c>
      <c r="D6" s="115"/>
      <c r="E6" s="115"/>
    </row>
    <row r="7" spans="2:9" ht="15.9" customHeight="1" x14ac:dyDescent="0.25">
      <c r="B7" s="116" t="s">
        <v>92</v>
      </c>
      <c r="C7" s="251">
        <f>+IF(Indice!$D$7="Bancos",VLOOKUP(Indice!$D$6,Bancos!$A:$AAV,MATCH(Indice!$C$21,Bancos!$A$1:$AAV$1,0)+ROW(A3)-1,0),IF(Indice!$D$7="CFC",VLOOKUP(Indice!$D$6,CFC!$A:$ABM,MATCH(Indice!$C$21,Bancos!$A$1:$AAV$1,0)+ROW(A3)-1,0),VLOOKUP(Indice!$D$6,Coop!$A:$ABM,MATCH(Indice!$C$21,Bancos!$A$1:$AAV$1,0)+ROW(A3)-1,0)))</f>
        <v>0.12666666666666701</v>
      </c>
      <c r="D7" s="115"/>
      <c r="E7" s="115"/>
    </row>
    <row r="8" spans="2:9" ht="15.9" customHeight="1" x14ac:dyDescent="0.25">
      <c r="B8" s="117" t="s">
        <v>93</v>
      </c>
      <c r="C8" s="270">
        <f>+IF(Indice!$D$7="Bancos",VLOOKUP(Indice!$D$6,Bancos!$A:$AAV,MATCH(Indice!$C$21,Bancos!$A$1:$AAV$1,0)+ROW(A4)-1,0),IF(Indice!$D$7="CFC",VLOOKUP(Indice!$D$6,CFC!$A:$ABM,MATCH(Indice!$C$21,Bancos!$A$1:$AAV$1,0)+ROW(A4)-1,0),VLOOKUP(Indice!$D$6,Coop!$A:$ABM,MATCH(Indice!$C$21,Bancos!$A$1:$AAV$1,0)+ROW(A4)-1,0)))</f>
        <v>0.27</v>
      </c>
      <c r="D8" s="115"/>
      <c r="E8" s="115"/>
    </row>
    <row r="9" spans="2:9" ht="15.9" customHeight="1" x14ac:dyDescent="0.3">
      <c r="B9" s="115"/>
      <c r="C9" s="118"/>
      <c r="D9" s="115"/>
      <c r="E9" s="115"/>
    </row>
    <row r="10" spans="2:9" ht="15.9" customHeight="1" x14ac:dyDescent="0.25">
      <c r="B10" s="115"/>
      <c r="C10" s="115"/>
      <c r="D10" s="115"/>
      <c r="E10" s="115"/>
    </row>
    <row r="11" spans="2:9" ht="15.9" customHeight="1" x14ac:dyDescent="0.25">
      <c r="B11" s="115"/>
      <c r="C11" s="115"/>
      <c r="D11" s="115"/>
      <c r="E11" s="115"/>
    </row>
    <row r="12" spans="2:9" ht="15.9" customHeight="1" x14ac:dyDescent="0.25">
      <c r="B12" s="115"/>
      <c r="C12" s="115"/>
      <c r="D12" s="115"/>
      <c r="E12" s="115"/>
    </row>
    <row r="13" spans="2:9" ht="15.9" customHeight="1" x14ac:dyDescent="0.25">
      <c r="B13" s="115"/>
      <c r="C13" s="115"/>
      <c r="D13" s="115"/>
      <c r="E13" s="115"/>
    </row>
    <row r="14" spans="2:9" ht="15.9" customHeight="1" x14ac:dyDescent="0.25">
      <c r="B14" s="115"/>
      <c r="C14" s="115"/>
      <c r="D14" s="115"/>
      <c r="E14" s="115"/>
    </row>
    <row r="15" spans="2:9" ht="15.9" customHeight="1" x14ac:dyDescent="0.25">
      <c r="B15" s="115"/>
      <c r="C15" s="115"/>
      <c r="D15" s="115"/>
      <c r="E15" s="115"/>
    </row>
    <row r="16" spans="2:9" ht="15.9" customHeight="1" x14ac:dyDescent="0.25"/>
    <row r="17" ht="15.9" customHeight="1" x14ac:dyDescent="0.25"/>
    <row r="18" ht="15.9" customHeight="1" x14ac:dyDescent="0.25"/>
    <row r="19" ht="15.9" customHeight="1" x14ac:dyDescent="0.25"/>
    <row r="20" ht="15.9" customHeight="1" x14ac:dyDescent="0.25"/>
    <row r="21" ht="15.9" customHeight="1" x14ac:dyDescent="0.25"/>
    <row r="22" ht="15.9" customHeight="1" x14ac:dyDescent="0.25"/>
    <row r="23" ht="15.9" customHeight="1" x14ac:dyDescent="0.25"/>
    <row r="24" ht="15.9" customHeight="1" x14ac:dyDescent="0.25"/>
    <row r="25" ht="15.9" customHeight="1" x14ac:dyDescent="0.25"/>
    <row r="26" ht="15.9" customHeight="1" x14ac:dyDescent="0.25"/>
    <row r="27" ht="15.9" customHeight="1" x14ac:dyDescent="0.25"/>
    <row r="28" ht="15.9" customHeight="1" x14ac:dyDescent="0.25"/>
    <row r="29" ht="15.9" customHeight="1" x14ac:dyDescent="0.25"/>
    <row r="30" ht="15.9" customHeight="1" x14ac:dyDescent="0.25"/>
    <row r="31" ht="15.9" customHeight="1" x14ac:dyDescent="0.25"/>
    <row r="32" ht="15.9" customHeight="1" x14ac:dyDescent="0.25"/>
    <row r="33" ht="15.9" customHeight="1" x14ac:dyDescent="0.25"/>
    <row r="34" ht="15.9" customHeight="1" x14ac:dyDescent="0.25"/>
    <row r="35" ht="15.9" customHeight="1" x14ac:dyDescent="0.25"/>
    <row r="36" ht="15.9" customHeight="1" x14ac:dyDescent="0.25"/>
    <row r="37" ht="15.9" customHeight="1" x14ac:dyDescent="0.25"/>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F19" sqref="F19"/>
    </sheetView>
  </sheetViews>
  <sheetFormatPr baseColWidth="10" defaultColWidth="11.44140625" defaultRowHeight="15.9" customHeight="1" x14ac:dyDescent="0.25"/>
  <cols>
    <col min="1" max="1" width="10.109375" style="112" customWidth="1"/>
    <col min="2" max="2" width="10.6640625" style="112" customWidth="1"/>
    <col min="3" max="3" width="15.5546875" style="112" customWidth="1"/>
    <col min="4" max="5" width="13.6640625" style="112" customWidth="1"/>
    <col min="6" max="6" width="11.44140625" style="112"/>
    <col min="7" max="7" width="14.88671875" style="112" bestFit="1" customWidth="1"/>
    <col min="8" max="16384" width="11.44140625" style="112"/>
  </cols>
  <sheetData>
    <row r="2" spans="2:9" ht="45" customHeight="1" x14ac:dyDescent="0.25">
      <c r="B2" s="369" t="s">
        <v>95</v>
      </c>
      <c r="C2" s="369" t="s">
        <v>95</v>
      </c>
      <c r="D2" s="369" t="s">
        <v>95</v>
      </c>
      <c r="E2" s="369" t="s">
        <v>95</v>
      </c>
      <c r="F2" s="369" t="s">
        <v>95</v>
      </c>
      <c r="G2" s="369" t="s">
        <v>95</v>
      </c>
      <c r="H2" s="369" t="s">
        <v>95</v>
      </c>
      <c r="I2" s="369" t="s">
        <v>95</v>
      </c>
    </row>
    <row r="3" spans="2:9" ht="24" customHeight="1" x14ac:dyDescent="0.25">
      <c r="B3" s="379" t="s">
        <v>96</v>
      </c>
      <c r="C3" s="380" t="s">
        <v>96</v>
      </c>
      <c r="D3" s="119" t="s">
        <v>97</v>
      </c>
      <c r="E3" s="119" t="s">
        <v>98</v>
      </c>
      <c r="F3" s="119" t="s">
        <v>99</v>
      </c>
      <c r="G3" s="120" t="s">
        <v>100</v>
      </c>
    </row>
    <row r="4" spans="2:9" ht="15.9" customHeight="1" x14ac:dyDescent="0.25">
      <c r="B4" s="374" t="s">
        <v>101</v>
      </c>
      <c r="C4" s="375" t="s">
        <v>101</v>
      </c>
      <c r="D4" s="260">
        <f>IF(Indice!$D$7="Bancos",VLOOKUP(Indice!$D$6,Bancos!$A:$AAV,MATCH(Indice!$C$22,Bancos!$A$1:$AAV$1,0)+COLUMN(A1)-1,0),IF(Indice!$D$7="CFC",VLOOKUP(Indice!$D$6,CFC!$A:$ABM,MATCH(Indice!$C$22,Bancos!$A$1:$AAV$1,0)+COLUMN(A1)-1,0),VLOOKUP(Indice!$D$6,Coop!$A:$ABM,MATCH(Indice!$C$22,Bancos!$A$1:$AAV$1,0)+COLUMN(A1)-1,0)))</f>
        <v>1</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 customHeight="1" x14ac:dyDescent="0.25">
      <c r="B5" s="376" t="s">
        <v>102</v>
      </c>
      <c r="C5" s="377" t="s">
        <v>102</v>
      </c>
      <c r="D5" s="261">
        <f>IF(Indice!$D$7="Bancos",VLOOKUP(Indice!$D$6,Bancos!$A:$AAV,MATCH(Indice!$C$22,Bancos!$A$1:$AAV$1,0)+COLUMN(A1)+3,0),IF(Indice!$D$7="CFC",VLOOKUP(Indice!$D$6,CFC!$A:$ABM,MATCH(Indice!$C$22,Bancos!$A$1:$AAV$1,0)+COLUMN(A1)+3,0),VLOOKUP(Indice!$D$6,Coop!$A:$ABM,MATCH(Indice!$C$22,Bancos!$A$1:$AAV$1,0)+COLUMN(A1)+3,0)))</f>
        <v>1</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v>
      </c>
      <c r="H5" s="121"/>
    </row>
    <row r="6" spans="2:9" ht="15.9" customHeight="1" x14ac:dyDescent="0.25">
      <c r="B6" s="376" t="s">
        <v>103</v>
      </c>
      <c r="C6" s="377"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 customHeight="1" x14ac:dyDescent="0.25">
      <c r="B7" s="370" t="s">
        <v>104</v>
      </c>
      <c r="C7" s="371" t="s">
        <v>104</v>
      </c>
      <c r="D7" s="263">
        <f>IF(Indice!$D$7="Bancos",VLOOKUP(Indice!$D$6,Bancos!$A:$AAV,MATCH(Indice!$C$22,Bancos!$A$1:$AAV$1,0)+COLUMN(A1)+11,0),IF(Indice!$D$7="CFC",VLOOKUP(Indice!$D$6,CFC!$A:$ABM,MATCH(Indice!$C$22,Bancos!$A$1:$AAV$1,0)+COLUMN(A1)+11,0),VLOOKUP(Indice!$D$6,Coop!$A:$ABM,MATCH(Indice!$C$22,Bancos!$A$1:$AAV$1,0)+COLUMN(A1)+11,0)))</f>
        <v>1</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 customHeight="1" x14ac:dyDescent="0.25">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H5" sqref="H5"/>
    </sheetView>
  </sheetViews>
  <sheetFormatPr baseColWidth="10" defaultColWidth="11.44140625" defaultRowHeight="15.9" customHeight="1" x14ac:dyDescent="0.25"/>
  <cols>
    <col min="1" max="1" width="6.44140625" style="112" customWidth="1"/>
    <col min="2" max="2" width="23" style="112" customWidth="1"/>
    <col min="3" max="3" width="17.109375" style="112" customWidth="1"/>
    <col min="4" max="16384" width="11.44140625" style="112"/>
  </cols>
  <sheetData>
    <row r="2" spans="2:10" ht="33" customHeight="1" x14ac:dyDescent="0.25">
      <c r="B2" s="369" t="s">
        <v>411</v>
      </c>
      <c r="C2" s="369" t="s">
        <v>105</v>
      </c>
      <c r="D2" s="369" t="s">
        <v>105</v>
      </c>
      <c r="E2" s="369" t="s">
        <v>105</v>
      </c>
      <c r="F2" s="369" t="s">
        <v>105</v>
      </c>
      <c r="G2" s="369" t="s">
        <v>105</v>
      </c>
      <c r="H2" s="369" t="s">
        <v>105</v>
      </c>
      <c r="I2" s="369" t="s">
        <v>105</v>
      </c>
      <c r="J2" s="369" t="s">
        <v>105</v>
      </c>
    </row>
    <row r="4" spans="2:10" ht="21.75" customHeight="1" x14ac:dyDescent="0.25">
      <c r="B4" s="123" t="s">
        <v>84</v>
      </c>
      <c r="C4" s="124" t="s">
        <v>106</v>
      </c>
    </row>
    <row r="5" spans="2:10" ht="15.9" customHeight="1" x14ac:dyDescent="0.25">
      <c r="B5" s="257" t="s">
        <v>101</v>
      </c>
      <c r="C5" s="125">
        <f>+IF(Indice!$D$7="Bancos",VLOOKUP(Indice!$D$6,Bancos!$A:$AAV,MATCH(Indice!$C$23,Bancos!$A$1:$AAV$1,0)+ROW(A1)-1,0),IF(Indice!$D$7="CFC",VLOOKUP(Indice!$D$6,CFC!$A:$ABM,MATCH(Indice!$C$23,Bancos!$A$1:$AAV$1,0)+ROW(A1)-1,0),VLOOKUP(Indice!$D$6,Coop!$A:$ABM,MATCH(Indice!$C$23,Bancos!$A$1:$AAV$1,0)+ROW(A1)-1,0)))</f>
        <v>0.2</v>
      </c>
    </row>
    <row r="6" spans="2:10" ht="15.9" customHeight="1" x14ac:dyDescent="0.25">
      <c r="B6" s="257" t="s">
        <v>102</v>
      </c>
      <c r="C6" s="125">
        <f>+IF(Indice!$D$7="Bancos",VLOOKUP(Indice!$D$6,Bancos!$A:$AAV,MATCH(Indice!$C$23,Bancos!$A$1:$AAV$1,0)+ROW(A2)-1,0),IF(Indice!$D$7="CFC",VLOOKUP(Indice!$D$6,CFC!$A:$ABM,MATCH(Indice!$C$23,Bancos!$A$1:$AAV$1,0)+ROW(A2)-1,0),VLOOKUP(Indice!$D$6,Coop!$A:$ABM,MATCH(Indice!$C$23,Bancos!$A$1:$AAV$1,0)+ROW(A2)-1,0)))</f>
        <v>0</v>
      </c>
    </row>
    <row r="7" spans="2:10" ht="15.9" customHeight="1" x14ac:dyDescent="0.25">
      <c r="B7" s="257" t="s">
        <v>103</v>
      </c>
      <c r="C7" s="125">
        <f>+IF(Indice!$D$7="Bancos",VLOOKUP(Indice!$D$6,Bancos!$A:$AAV,MATCH(Indice!$C$23,Bancos!$A$1:$AAV$1,0)+ROW(A3)-1,0),IF(Indice!$D$7="CFC",VLOOKUP(Indice!$D$6,CFC!$A:$ABM,MATCH(Indice!$C$23,Bancos!$A$1:$AAV$1,0)+ROW(A3)-1,0),VLOOKUP(Indice!$D$6,Coop!$A:$ABM,MATCH(Indice!$C$23,Bancos!$A$1:$AAV$1,0)+ROW(A3)-1,0)))</f>
        <v>-0.2</v>
      </c>
    </row>
    <row r="8" spans="2:10" ht="15.9" customHeight="1" x14ac:dyDescent="0.25">
      <c r="B8" s="255" t="s">
        <v>104</v>
      </c>
      <c r="C8" s="126">
        <f>+IF(Indice!$D$7="Bancos",VLOOKUP(Indice!$D$6,Bancos!$A:$AAV,MATCH(Indice!$C$23,Bancos!$A$1:$AAV$1,0)+ROW(A4)-1,0),IF(Indice!$D$7="CFC",VLOOKUP(Indice!$D$6,CFC!$A:$ABM,MATCH(Indice!$C$23,Bancos!$A$1:$AAV$1,0)+ROW(A4)-1,0),VLOOKUP(Indice!$D$6,Coop!$A:$ABM,MATCH(Indice!$C$23,Bancos!$A$1:$AAV$1,0)+ROW(A4)-1,0)))</f>
        <v>0</v>
      </c>
    </row>
    <row r="11" spans="2:10" ht="15.9" customHeight="1" x14ac:dyDescent="0.25">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9"/>
  <sheetViews>
    <sheetView showGridLines="0" workbookViewId="0">
      <selection activeCell="E4" sqref="E4"/>
    </sheetView>
  </sheetViews>
  <sheetFormatPr baseColWidth="10" defaultColWidth="11.44140625" defaultRowHeight="15.9" customHeight="1" x14ac:dyDescent="0.25"/>
  <cols>
    <col min="1" max="1" width="6.88671875" style="112" customWidth="1"/>
    <col min="2" max="2" width="44.88671875" style="112" customWidth="1"/>
    <col min="3" max="3" width="23.5546875" style="112" customWidth="1"/>
    <col min="4" max="5" width="18" style="112" customWidth="1"/>
    <col min="6" max="16384" width="11.44140625" style="112"/>
  </cols>
  <sheetData>
    <row r="2" spans="2:5" ht="13.2" x14ac:dyDescent="0.25">
      <c r="B2" s="369" t="s">
        <v>363</v>
      </c>
      <c r="C2" s="369" t="s">
        <v>107</v>
      </c>
      <c r="D2" s="369" t="s">
        <v>107</v>
      </c>
      <c r="E2" s="369" t="s">
        <v>107</v>
      </c>
    </row>
    <row r="4" spans="2:5" ht="28.5" customHeight="1" x14ac:dyDescent="0.25">
      <c r="B4" s="138" t="s">
        <v>84</v>
      </c>
      <c r="C4" s="137" t="s">
        <v>85</v>
      </c>
    </row>
    <row r="5" spans="2:5" ht="15.9" customHeight="1" x14ac:dyDescent="0.25">
      <c r="B5" s="116" t="s">
        <v>122</v>
      </c>
      <c r="C5" s="271">
        <f>+IF(Indice!$D$7="Bancos",VLOOKUP(Indice!$D$6,Bancos!$A:$AAV,MATCH(Indice!$C$24,Bancos!$A$1:$AAV$1,0)+ROW(A1)+10,0),IF(Indice!$D$7="CFC",VLOOKUP(Indice!$D$6,CFC!$A:$ABM,MATCH(Indice!$C$24,Bancos!$A$1:$AAV$1,0)+ROW(A1)+10,0),VLOOKUP(Indice!$D$6,Coop!$A:$ABM,MATCH(Indice!$C$24,Bancos!$A$1:$AAV$1,0)+ROW(A1)+10,0)))</f>
        <v>1</v>
      </c>
    </row>
    <row r="6" spans="2:5" ht="15.9" customHeight="1" x14ac:dyDescent="0.25">
      <c r="B6" s="116" t="s">
        <v>123</v>
      </c>
      <c r="C6" s="272">
        <f>+IF(Indice!$D$7="Bancos",VLOOKUP(Indice!$D$6,Bancos!$A:$AAV,MATCH(Indice!$C$24,Bancos!$A$1:$AAV$1,0)+ROW(A2)+10,0),IF(Indice!$D$7="CFC",VLOOKUP(Indice!$D$6,CFC!$A:$ABM,MATCH(Indice!$C$24,Bancos!$A$1:$AAV$1,0)+ROW(A2)+10,0),VLOOKUP(Indice!$D$6,Coop!$A:$ABM,MATCH(Indice!$C$24,Bancos!$A$1:$AAV$1,0)+ROW(A2)+10,0)))</f>
        <v>0</v>
      </c>
    </row>
    <row r="7" spans="2:5" ht="15.9" customHeight="1" x14ac:dyDescent="0.25">
      <c r="B7" s="116" t="s">
        <v>124</v>
      </c>
      <c r="C7" s="272">
        <f>+IF(Indice!$D$7="Bancos",VLOOKUP(Indice!$D$6,Bancos!$A:$AAV,MATCH(Indice!$C$24,Bancos!$A$1:$AAV$1,0)+ROW(A3)+10,0),IF(Indice!$D$7="CFC",VLOOKUP(Indice!$D$6,CFC!$A:$ABM,MATCH(Indice!$C$24,Bancos!$A$1:$AAV$1,0)+ROW(A3)+10,0),VLOOKUP(Indice!$D$6,Coop!$A:$ABM,MATCH(Indice!$C$24,Bancos!$A$1:$AAV$1,0)+ROW(A3)+10,0)))</f>
        <v>0</v>
      </c>
    </row>
    <row r="8" spans="2:5" ht="15.9" customHeight="1" x14ac:dyDescent="0.25">
      <c r="B8" s="116" t="s">
        <v>125</v>
      </c>
      <c r="C8" s="272">
        <f>+IF(Indice!$D$7="Bancos",VLOOKUP(Indice!$D$6,Bancos!$A:$AAV,MATCH(Indice!$C$24,Bancos!$A$1:$AAV$1,0)+ROW(A4)+10,0),IF(Indice!$D$7="CFC",VLOOKUP(Indice!$D$6,CFC!$A:$ABM,MATCH(Indice!$C$24,Bancos!$A$1:$AAV$1,0)+ROW(A4)+10,0),VLOOKUP(Indice!$D$6,Coop!$A:$ABM,MATCH(Indice!$C$24,Bancos!$A$1:$AAV$1,0)+ROW(A4)+10,0)))</f>
        <v>0.2</v>
      </c>
    </row>
    <row r="9" spans="2:5" ht="15.9" customHeight="1" x14ac:dyDescent="0.25">
      <c r="B9" s="116" t="s">
        <v>126</v>
      </c>
      <c r="C9" s="272">
        <f>+IF(Indice!$D$7="Bancos",VLOOKUP(Indice!$D$6,Bancos!$A:$AAV,MATCH(Indice!$C$24,Bancos!$A$1:$AAV$1,0)+ROW(A5)+10,0),IF(Indice!$D$7="CFC",VLOOKUP(Indice!$D$6,CFC!$A:$ABM,MATCH(Indice!$C$24,Bancos!$A$1:$AAV$1,0)+ROW(A5)+10,0),VLOOKUP(Indice!$D$6,Coop!$A:$ABM,MATCH(Indice!$C$24,Bancos!$A$1:$AAV$1,0)+ROW(A5)+10,0)))</f>
        <v>0.4</v>
      </c>
    </row>
    <row r="10" spans="2:5" ht="15.9" customHeight="1" x14ac:dyDescent="0.25">
      <c r="B10" s="116" t="s">
        <v>127</v>
      </c>
      <c r="C10" s="272">
        <f>+IF(Indice!$D$7="Bancos",VLOOKUP(Indice!$D$6,Bancos!$A:$AAV,MATCH(Indice!$C$24,Bancos!$A$1:$AAV$1,0)+ROW(A6)+10,0),IF(Indice!$D$7="CFC",VLOOKUP(Indice!$D$6,CFC!$A:$ABM,MATCH(Indice!$C$24,Bancos!$A$1:$AAV$1,0)+ROW(A6)+10,0),VLOOKUP(Indice!$D$6,Coop!$A:$ABM,MATCH(Indice!$C$24,Bancos!$A$1:$AAV$1,0)+ROW(A6)+10,0)))</f>
        <v>0</v>
      </c>
    </row>
    <row r="11" spans="2:5" ht="15.9" customHeight="1" x14ac:dyDescent="0.25">
      <c r="B11" s="116" t="s">
        <v>128</v>
      </c>
      <c r="C11" s="272">
        <f>+IF(Indice!$D$7="Bancos",VLOOKUP(Indice!$D$6,Bancos!$A:$AAV,MATCH(Indice!$C$24,Bancos!$A$1:$AAV$1,0)+ROW(A7)+10,0),IF(Indice!$D$7="CFC",VLOOKUP(Indice!$D$6,CFC!$A:$ABM,MATCH(Indice!$C$24,Bancos!$A$1:$AAV$1,0)+ROW(A7)+10,0),VLOOKUP(Indice!$D$6,Coop!$A:$ABM,MATCH(Indice!$C$24,Bancos!$A$1:$AAV$1,0)+ROW(A7)+10,0)))</f>
        <v>0.2</v>
      </c>
    </row>
    <row r="12" spans="2:5" ht="17.25" customHeight="1" x14ac:dyDescent="0.25">
      <c r="B12" s="116" t="s">
        <v>129</v>
      </c>
      <c r="C12" s="272">
        <f>+IF(Indice!$D$7="Bancos",VLOOKUP(Indice!$D$6,Bancos!$A:$AAV,MATCH(Indice!$C$24,Bancos!$A$1:$AAV$1,0)+ROW(A8)+10,0),IF(Indice!$D$7="CFC",VLOOKUP(Indice!$D$6,CFC!$A:$ABM,MATCH(Indice!$C$24,Bancos!$A$1:$AAV$1,0)+ROW(A8)+10,0),VLOOKUP(Indice!$D$6,Coop!$A:$ABM,MATCH(Indice!$C$24,Bancos!$A$1:$AAV$1,0)+ROW(A8)+10,0)))</f>
        <v>0.2</v>
      </c>
    </row>
    <row r="13" spans="2:5" ht="29.25" customHeight="1" x14ac:dyDescent="0.25">
      <c r="B13" s="139" t="s">
        <v>130</v>
      </c>
      <c r="C13" s="272">
        <f>+IF(Indice!$D$7="Bancos",VLOOKUP(Indice!$D$6,Bancos!$A:$AAV,MATCH(Indice!$C$24,Bancos!$A$1:$AAV$1,0)+ROW(A9)+10,0),IF(Indice!$D$7="CFC",VLOOKUP(Indice!$D$6,CFC!$A:$ABM,MATCH(Indice!$C$24,Bancos!$A$1:$AAV$1,0)+ROW(A9)+10,0),VLOOKUP(Indice!$D$6,Coop!$A:$ABM,MATCH(Indice!$C$24,Bancos!$A$1:$AAV$1,0)+ROW(A9)+10,0)))</f>
        <v>0.2</v>
      </c>
    </row>
    <row r="14" spans="2:5" ht="15.9" customHeight="1" x14ac:dyDescent="0.25">
      <c r="B14" s="140" t="s">
        <v>131</v>
      </c>
      <c r="C14" s="272">
        <f>+IF(Indice!$D$7="Bancos",VLOOKUP(Indice!$D$6,Bancos!$A:$AAV,MATCH(Indice!$C$24,Bancos!$A$1:$AAV$1,0)+ROW(A10)+10,0),IF(Indice!$D$7="CFC",VLOOKUP(Indice!$D$6,CFC!$A:$ABM,MATCH(Indice!$C$24,Bancos!$A$1:$AAV$1,0)+ROW(A10)+10,0),VLOOKUP(Indice!$D$6,Coop!$A:$ABM,MATCH(Indice!$C$24,Bancos!$A$1:$AAV$1,0)+ROW(A10)+10,0)))</f>
        <v>0.4</v>
      </c>
    </row>
    <row r="15" spans="2:5" ht="15.9" customHeight="1" x14ac:dyDescent="0.25">
      <c r="B15" s="141" t="s">
        <v>132</v>
      </c>
      <c r="C15" s="273">
        <f>+IF(Indice!$D$7="Bancos",VLOOKUP(Indice!$D$6,Bancos!$A:$AAV,MATCH(Indice!$C$24,Bancos!$A$1:$AAV$1,0)+ROW(A11)+10,0),IF(Indice!$D$7="CFC",VLOOKUP(Indice!$D$6,CFC!$A:$ABM,MATCH(Indice!$C$24,Bancos!$A$1:$AAV$1,0)+ROW(A11)+10,0),VLOOKUP(Indice!$D$6,Coop!$A:$ABM,MATCH(Indice!$C$24,Bancos!$A$1:$AAV$1,0)+ROW(A11)+10,0)))</f>
        <v>0</v>
      </c>
    </row>
    <row r="16" spans="2:5" ht="15.9" customHeight="1" x14ac:dyDescent="0.25">
      <c r="C16" s="142"/>
    </row>
    <row r="17" spans="3:4" ht="15.9" customHeight="1" x14ac:dyDescent="0.25">
      <c r="C17" s="127"/>
    </row>
    <row r="19" spans="3:4" ht="15.9" customHeight="1" x14ac:dyDescent="0.3">
      <c r="C19" s="129"/>
      <c r="D19" s="128"/>
    </row>
    <row r="20" spans="3:4" ht="15.9" customHeight="1" x14ac:dyDescent="0.3">
      <c r="C20" s="129"/>
      <c r="D20" s="128"/>
    </row>
    <row r="21" spans="3:4" ht="15.9" customHeight="1" x14ac:dyDescent="0.3">
      <c r="C21" s="129"/>
      <c r="D21" s="128"/>
    </row>
    <row r="22" spans="3:4" ht="15.9" customHeight="1" x14ac:dyDescent="0.3">
      <c r="C22" s="129"/>
      <c r="D22" s="128"/>
    </row>
    <row r="23" spans="3:4" ht="15.9" customHeight="1" x14ac:dyDescent="0.3">
      <c r="C23" s="129"/>
      <c r="D23" s="128"/>
    </row>
    <row r="24" spans="3:4" ht="15.9" customHeight="1" x14ac:dyDescent="0.3">
      <c r="C24" s="129"/>
      <c r="D24" s="128"/>
    </row>
    <row r="25" spans="3:4" ht="15.9" customHeight="1" x14ac:dyDescent="0.3">
      <c r="C25" s="129"/>
      <c r="D25" s="128"/>
    </row>
    <row r="26" spans="3:4" ht="15.9" customHeight="1" x14ac:dyDescent="0.3">
      <c r="C26" s="129"/>
      <c r="D26" s="128"/>
    </row>
    <row r="27" spans="3:4" ht="15.9" customHeight="1" x14ac:dyDescent="0.3">
      <c r="C27" s="129"/>
      <c r="D27" s="128"/>
    </row>
    <row r="28" spans="3:4" ht="15.9" customHeight="1" x14ac:dyDescent="0.3">
      <c r="C28" s="129"/>
      <c r="D28" s="128"/>
    </row>
    <row r="29" spans="3:4" ht="15.9" customHeight="1" x14ac:dyDescent="0.3">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B3" sqref="B3"/>
    </sheetView>
  </sheetViews>
  <sheetFormatPr baseColWidth="10" defaultColWidth="11.44140625" defaultRowHeight="13.2" x14ac:dyDescent="0.25"/>
  <cols>
    <col min="1" max="1" width="8" style="112" customWidth="1"/>
    <col min="2" max="5" width="22.5546875" style="131" customWidth="1"/>
    <col min="6" max="16384" width="11.44140625" style="112"/>
  </cols>
  <sheetData>
    <row r="2" spans="2:5" ht="33.75" customHeight="1" x14ac:dyDescent="0.25">
      <c r="B2" s="378" t="s">
        <v>364</v>
      </c>
      <c r="C2" s="378" t="s">
        <v>108</v>
      </c>
      <c r="D2" s="378" t="s">
        <v>108</v>
      </c>
      <c r="E2" s="378" t="s">
        <v>108</v>
      </c>
    </row>
    <row r="4" spans="2:5" ht="34.5" customHeight="1" x14ac:dyDescent="0.25">
      <c r="B4" s="130" t="s">
        <v>109</v>
      </c>
      <c r="C4" s="110" t="s">
        <v>85</v>
      </c>
    </row>
    <row r="5" spans="2:5" ht="15.9" customHeight="1" x14ac:dyDescent="0.25">
      <c r="B5" s="132" t="s">
        <v>110</v>
      </c>
      <c r="C5" s="274">
        <f>+IF(Indice!$D$7="Bancos",VLOOKUP(Indice!$D$6,Bancos!$A:$AAV,MATCH(Indice!$C$25,Bancos!$A$1:$AAV$1,0)+ROW(A1)+11,0),IF(Indice!$D$7="CFC",VLOOKUP(Indice!$D$6,CFC!$A:$ABM,MATCH(Indice!$C$25,Bancos!$A$1:$AAV$1,0)+ROW(A1)+11,0),VLOOKUP(Indice!$D$6,Coop!$A:$ABM,MATCH(Indice!$C$25,Bancos!$A$1:$AAV$1,0)+ROW(A1)+11,0)))</f>
        <v>0</v>
      </c>
    </row>
    <row r="6" spans="2:5" x14ac:dyDescent="0.25">
      <c r="B6" s="132" t="s">
        <v>111</v>
      </c>
      <c r="C6" s="274">
        <f>+IF(Indice!$D$7="Bancos",VLOOKUP(Indice!$D$6,Bancos!$A:$AAV,MATCH(Indice!$C$25,Bancos!$A$1:$AAV$1,0)+ROW(A2)+11,0),IF(Indice!$D$7="CFC",VLOOKUP(Indice!$D$6,CFC!$A:$ABM,MATCH(Indice!$C$25,Bancos!$A$1:$AAV$1,0)+ROW(A2)+11,0),VLOOKUP(Indice!$D$6,Coop!$A:$ABM,MATCH(Indice!$C$25,Bancos!$A$1:$AAV$1,0)+ROW(A2)+11,0)))</f>
        <v>0.6</v>
      </c>
    </row>
    <row r="7" spans="2:5" x14ac:dyDescent="0.25">
      <c r="B7" s="132" t="s">
        <v>112</v>
      </c>
      <c r="C7" s="274">
        <f>+IF(Indice!$D$7="Bancos",VLOOKUP(Indice!$D$6,Bancos!$A:$AAV,MATCH(Indice!$C$25,Bancos!$A$1:$AAV$1,0)+ROW(A3)+11,0),IF(Indice!$D$7="CFC",VLOOKUP(Indice!$D$6,CFC!$A:$ABM,MATCH(Indice!$C$25,Bancos!$A$1:$AAV$1,0)+ROW(A3)+11,0),VLOOKUP(Indice!$D$6,Coop!$A:$ABM,MATCH(Indice!$C$25,Bancos!$A$1:$AAV$1,0)+ROW(A3)+11,0)))</f>
        <v>0.4</v>
      </c>
    </row>
    <row r="8" spans="2:5" x14ac:dyDescent="0.25">
      <c r="B8" s="132" t="s">
        <v>113</v>
      </c>
      <c r="C8" s="274">
        <f>+IF(Indice!$D$7="Bancos",VLOOKUP(Indice!$D$6,Bancos!$A:$AAV,MATCH(Indice!$C$25,Bancos!$A$1:$AAV$1,0)+ROW(A4)+11,0),IF(Indice!$D$7="CFC",VLOOKUP(Indice!$D$6,CFC!$A:$ABM,MATCH(Indice!$C$25,Bancos!$A$1:$AAV$1,0)+ROW(A4)+11,0),VLOOKUP(Indice!$D$6,Coop!$A:$ABM,MATCH(Indice!$C$25,Bancos!$A$1:$AAV$1,0)+ROW(A4)+11,0)))</f>
        <v>0.2</v>
      </c>
    </row>
    <row r="9" spans="2:5" x14ac:dyDescent="0.25">
      <c r="B9" s="132" t="s">
        <v>114</v>
      </c>
      <c r="C9" s="274">
        <f>+IF(Indice!$D$7="Bancos",VLOOKUP(Indice!$D$6,Bancos!$A:$AAV,MATCH(Indice!$C$25,Bancos!$A$1:$AAV$1,0)+ROW(A5)+11,0),IF(Indice!$D$7="CFC",VLOOKUP(Indice!$D$6,CFC!$A:$ABM,MATCH(Indice!$C$25,Bancos!$A$1:$AAV$1,0)+ROW(A5)+11,0),VLOOKUP(Indice!$D$6,Coop!$A:$ABM,MATCH(Indice!$C$25,Bancos!$A$1:$AAV$1,0)+ROW(A5)+11,0)))</f>
        <v>0</v>
      </c>
    </row>
    <row r="10" spans="2:5" x14ac:dyDescent="0.25">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5">
      <c r="B11" s="132" t="s">
        <v>116</v>
      </c>
      <c r="C11" s="274">
        <f>+IF(Indice!$D$7="Bancos",VLOOKUP(Indice!$D$6,Bancos!$A:$AAV,MATCH(Indice!$C$25,Bancos!$A$1:$AAV$1,0)+ROW(A7)+11,0),IF(Indice!$D$7="CFC",VLOOKUP(Indice!$D$6,CFC!$A:$ABM,MATCH(Indice!$C$25,Bancos!$A$1:$AAV$1,0)+ROW(A7)+11,0),VLOOKUP(Indice!$D$6,Coop!$A:$ABM,MATCH(Indice!$C$25,Bancos!$A$1:$AAV$1,0)+ROW(A7)+11,0)))</f>
        <v>0.2</v>
      </c>
    </row>
    <row r="12" spans="2:5" x14ac:dyDescent="0.25">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5">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5">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5">
      <c r="B15" s="132" t="s">
        <v>120</v>
      </c>
      <c r="C15" s="274">
        <f>+IF(Indice!$D$7="Bancos",VLOOKUP(Indice!$D$6,Bancos!$A:$AAV,MATCH(Indice!$C$25,Bancos!$A$1:$AAV$1,0)+ROW(A11)+11,0),IF(Indice!$D$7="CFC",VLOOKUP(Indice!$D$6,CFC!$A:$ABM,MATCH(Indice!$C$25,Bancos!$A$1:$AAV$1,0)+ROW(A11)+11,0),VLOOKUP(Indice!$D$6,Coop!$A:$ABM,MATCH(Indice!$C$25,Bancos!$A$1:$AAV$1,0)+ROW(A11)+11,0)))</f>
        <v>0.8</v>
      </c>
    </row>
    <row r="16" spans="2:5" x14ac:dyDescent="0.25">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
  <sheetViews>
    <sheetView showGridLines="0" workbookViewId="0">
      <selection activeCell="O6" sqref="O6"/>
    </sheetView>
  </sheetViews>
  <sheetFormatPr baseColWidth="10" defaultColWidth="11.44140625" defaultRowHeight="13.2" x14ac:dyDescent="0.25"/>
  <cols>
    <col min="1" max="1" width="7.44140625" style="112" customWidth="1"/>
    <col min="2" max="2" width="10.6640625" style="112" customWidth="1"/>
    <col min="3" max="3" width="35.6640625" style="112" customWidth="1"/>
    <col min="4" max="4" width="14.6640625" style="112" customWidth="1"/>
    <col min="5" max="16384" width="11.44140625" style="112"/>
  </cols>
  <sheetData>
    <row r="2" spans="2:6" ht="42.75" customHeight="1" x14ac:dyDescent="0.25">
      <c r="B2" s="381" t="s">
        <v>412</v>
      </c>
      <c r="C2" s="381"/>
      <c r="D2" s="381"/>
      <c r="E2" s="381"/>
      <c r="F2" s="381"/>
    </row>
    <row r="3" spans="2:6" ht="18" customHeight="1" thickBot="1" x14ac:dyDescent="0.3">
      <c r="B3" s="143"/>
      <c r="C3" s="143"/>
      <c r="D3" s="143"/>
      <c r="E3" s="143"/>
      <c r="F3" s="143"/>
    </row>
    <row r="4" spans="2:6" ht="15" x14ac:dyDescent="0.25">
      <c r="B4" s="144" t="s">
        <v>6</v>
      </c>
      <c r="C4" s="145"/>
      <c r="D4" s="146"/>
    </row>
    <row r="5" spans="2:6" s="148" customFormat="1" ht="42" customHeight="1" x14ac:dyDescent="0.3">
      <c r="B5" s="382" t="s">
        <v>109</v>
      </c>
      <c r="C5" s="383"/>
      <c r="D5" s="147" t="s">
        <v>133</v>
      </c>
    </row>
    <row r="6" spans="2:6" x14ac:dyDescent="0.25">
      <c r="B6" s="149" t="s">
        <v>134</v>
      </c>
      <c r="C6" s="150"/>
      <c r="D6" s="151">
        <f>+IF(Indice!$D$7="Bancos",VLOOKUP(Indice!$D$6,Bancos!$A:$AAV,MATCH(Indice!$C$26,Bancos!$A$1:$AAV$1,0)+ROW(A1)-1,0),IF(Indice!$D$7="CFC",VLOOKUP(Indice!$D$6,CFC!$A:$ABM,MATCH(Indice!$C$26,Bancos!$A$1:$AAV$1,0)+ROW(A1)-1,0),VLOOKUP(Indice!$D$6,Coop!$A:$ABM,MATCH(Indice!$C$26,Bancos!$A$1:$AAV$1,0)+ROW(A1)-1,0)))</f>
        <v>0.233333333333333</v>
      </c>
    </row>
    <row r="7" spans="2:6" x14ac:dyDescent="0.25">
      <c r="B7" s="149" t="s">
        <v>135</v>
      </c>
      <c r="C7" s="150"/>
      <c r="D7" s="151">
        <f>+IF(Indice!$D$7="Bancos",VLOOKUP(Indice!$D$6,Bancos!$A:$AAV,MATCH(Indice!$C$26,Bancos!$A$1:$AAV$1,0)+ROW(A2)-1,0),IF(Indice!$D$7="CFC",VLOOKUP(Indice!$D$6,CFC!$A:$ABM,MATCH(Indice!$C$26,Bancos!$A$1:$AAV$1,0)+ROW(A2)-1,0),VLOOKUP(Indice!$D$6,Coop!$A:$ABM,MATCH(Indice!$C$26,Bancos!$A$1:$AAV$1,0)+ROW(A2)-1,0)))</f>
        <v>0.4</v>
      </c>
    </row>
    <row r="8" spans="2:6" x14ac:dyDescent="0.25">
      <c r="B8" s="149" t="s">
        <v>136</v>
      </c>
      <c r="C8" s="150"/>
      <c r="D8" s="151">
        <f>+IF(Indice!$D$7="Bancos",VLOOKUP(Indice!$D$6,Bancos!$A:$AAV,MATCH(Indice!$C$26,Bancos!$A$1:$AAV$1,0)+ROW(A3)-1,0),IF(Indice!$D$7="CFC",VLOOKUP(Indice!$D$6,CFC!$A:$ABM,MATCH(Indice!$C$26,Bancos!$A$1:$AAV$1,0)+ROW(A3)-1,0),VLOOKUP(Indice!$D$6,Coop!$A:$ABM,MATCH(Indice!$C$26,Bancos!$A$1:$AAV$1,0)+ROW(A3)-1,0)))</f>
        <v>0</v>
      </c>
    </row>
    <row r="9" spans="2:6" x14ac:dyDescent="0.25">
      <c r="B9" s="149" t="s">
        <v>137</v>
      </c>
      <c r="C9" s="150"/>
      <c r="D9" s="151">
        <f>+IF(Indice!$D$7="Bancos",VLOOKUP(Indice!$D$6,Bancos!$A:$AAV,MATCH(Indice!$C$26,Bancos!$A$1:$AAV$1,0)+ROW(A4)-1,0),IF(Indice!$D$7="CFC",VLOOKUP(Indice!$D$6,CFC!$A:$ABM,MATCH(Indice!$C$26,Bancos!$A$1:$AAV$1,0)+ROW(A4)-1,0),VLOOKUP(Indice!$D$6,Coop!$A:$ABM,MATCH(Indice!$C$26,Bancos!$A$1:$AAV$1,0)+ROW(A4)-1,0)))</f>
        <v>3.3333333333333298E-2</v>
      </c>
    </row>
    <row r="10" spans="2:6" x14ac:dyDescent="0.25">
      <c r="B10" s="149" t="s">
        <v>138</v>
      </c>
      <c r="C10" s="150"/>
      <c r="D10" s="151">
        <f>+IF(Indice!$D$7="Bancos",VLOOKUP(Indice!$D$6,Bancos!$A:$AAV,MATCH(Indice!$C$26,Bancos!$A$1:$AAV$1,0)+ROW(A5)-1,0),IF(Indice!$D$7="CFC",VLOOKUP(Indice!$D$6,CFC!$A:$ABM,MATCH(Indice!$C$26,Bancos!$A$1:$AAV$1,0)+ROW(A5)-1,0),VLOOKUP(Indice!$D$6,Coop!$A:$ABM,MATCH(Indice!$C$26,Bancos!$A$1:$AAV$1,0)+ROW(A5)-1,0)))</f>
        <v>3.3333333333333298E-2</v>
      </c>
    </row>
    <row r="11" spans="2:6" x14ac:dyDescent="0.25">
      <c r="B11" s="149" t="s">
        <v>139</v>
      </c>
      <c r="C11" s="150"/>
      <c r="D11" s="151">
        <f>+IF(Indice!$D$7="Bancos",VLOOKUP(Indice!$D$6,Bancos!$A:$AAV,MATCH(Indice!$C$26,Bancos!$A$1:$AAV$1,0)+ROW(A6)-1,0),IF(Indice!$D$7="CFC",VLOOKUP(Indice!$D$6,CFC!$A:$ABM,MATCH(Indice!$C$26,Bancos!$A$1:$AAV$1,0)+ROW(A6)-1,0),VLOOKUP(Indice!$D$6,Coop!$A:$ABM,MATCH(Indice!$C$26,Bancos!$A$1:$AAV$1,0)+ROW(A6)-1,0)))</f>
        <v>6.6666666666666693E-2</v>
      </c>
    </row>
    <row r="12" spans="2:6" x14ac:dyDescent="0.25">
      <c r="B12" s="149" t="s">
        <v>140</v>
      </c>
      <c r="C12" s="150"/>
      <c r="D12" s="151">
        <f>+IF(Indice!$D$7="Bancos",VLOOKUP(Indice!$D$6,Bancos!$A:$AAV,MATCH(Indice!$C$26,Bancos!$A$1:$AAV$1,0)+ROW(A7)-1,0),IF(Indice!$D$7="CFC",VLOOKUP(Indice!$D$6,CFC!$A:$ABM,MATCH(Indice!$C$26,Bancos!$A$1:$AAV$1,0)+ROW(A7)-1,0),VLOOKUP(Indice!$D$6,Coop!$A:$ABM,MATCH(Indice!$C$26,Bancos!$A$1:$AAV$1,0)+ROW(A7)-1,0)))</f>
        <v>3.3333333333333298E-2</v>
      </c>
    </row>
    <row r="13" spans="2:6" x14ac:dyDescent="0.25">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5">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5">
      <c r="B15" s="149" t="s">
        <v>143</v>
      </c>
      <c r="C15" s="150"/>
      <c r="D15" s="151">
        <f>+IF(Indice!$D$7="Bancos",VLOOKUP(Indice!$D$6,Bancos!$A:$AAV,MATCH(Indice!$C$26,Bancos!$A$1:$AAV$1,0)+ROW(A10)-1,0),IF(Indice!$D$7="CFC",VLOOKUP(Indice!$D$6,CFC!$A:$ABM,MATCH(Indice!$C$26,Bancos!$A$1:$AAV$1,0)+ROW(A10)-1,0),VLOOKUP(Indice!$D$6,Coop!$A:$ABM,MATCH(Indice!$C$26,Bancos!$A$1:$AAV$1,0)+ROW(A10)-1,0)))</f>
        <v>0.2</v>
      </c>
    </row>
    <row r="16" spans="2:6" x14ac:dyDescent="0.25">
      <c r="B16" s="149" t="s">
        <v>144</v>
      </c>
      <c r="C16" s="150"/>
      <c r="D16" s="151">
        <f>+IF(Indice!$D$7="Bancos",VLOOKUP(Indice!$D$6,Bancos!$A:$AAV,MATCH(Indice!$C$26,Bancos!$A$1:$AAV$1,0)+ROW(A11)-1,0),IF(Indice!$D$7="CFC",VLOOKUP(Indice!$D$6,CFC!$A:$ABM,MATCH(Indice!$C$26,Bancos!$A$1:$AAV$1,0)+ROW(A11)-1,0),VLOOKUP(Indice!$D$6,Coop!$A:$ABM,MATCH(Indice!$C$26,Bancos!$A$1:$AAV$1,0)+ROW(A11)-1,0)))</f>
        <v>0</v>
      </c>
    </row>
    <row r="17" spans="2:5" x14ac:dyDescent="0.25">
      <c r="B17" s="149" t="s">
        <v>145</v>
      </c>
      <c r="C17" s="150"/>
      <c r="D17" s="151">
        <f>+IF(Indice!$D$7="Bancos",VLOOKUP(Indice!$D$6,Bancos!$A:$AAV,MATCH(Indice!$C$26,Bancos!$A$1:$AAV$1,0)+ROW(A12)-1,0),IF(Indice!$D$7="CFC",VLOOKUP(Indice!$D$6,CFC!$A:$ABM,MATCH(Indice!$C$26,Bancos!$A$1:$AAV$1,0)+ROW(A12)-1,0),VLOOKUP(Indice!$D$6,Coop!$A:$ABM,MATCH(Indice!$C$26,Bancos!$A$1:$AAV$1,0)+ROW(A12)-1,0)))</f>
        <v>0</v>
      </c>
    </row>
    <row r="18" spans="2:5" x14ac:dyDescent="0.25">
      <c r="B18" s="149" t="s">
        <v>146</v>
      </c>
      <c r="C18" s="150"/>
      <c r="D18" s="151">
        <f>+IF(Indice!$D$7="Bancos",VLOOKUP(Indice!$D$6,Bancos!$A:$AAV,MATCH(Indice!$C$26,Bancos!$A$1:$AAV$1,0)+ROW(A13)-1,0),IF(Indice!$D$7="CFC",VLOOKUP(Indice!$D$6,CFC!$A:$ABM,MATCH(Indice!$C$26,Bancos!$A$1:$AAV$1,0)+ROW(A13)-1,0),VLOOKUP(Indice!$D$6,Coop!$A:$ABM,MATCH(Indice!$C$26,Bancos!$A$1:$AAV$1,0)+ROW(A13)-1,0)))</f>
        <v>0</v>
      </c>
    </row>
    <row r="19" spans="2:5" ht="13.8" thickBot="1" x14ac:dyDescent="0.3">
      <c r="B19" s="152"/>
      <c r="C19" s="153"/>
      <c r="D19" s="154"/>
      <c r="E19" s="142"/>
    </row>
    <row r="20" spans="2:5" ht="13.8" thickBot="1" x14ac:dyDescent="0.3">
      <c r="D20" s="155"/>
      <c r="E20" s="142"/>
    </row>
    <row r="21" spans="2:5" ht="15" x14ac:dyDescent="0.25">
      <c r="B21" s="144" t="s">
        <v>147</v>
      </c>
      <c r="C21" s="145"/>
      <c r="D21" s="146"/>
    </row>
    <row r="22" spans="2:5" ht="45" customHeight="1" x14ac:dyDescent="0.25">
      <c r="B22" s="382" t="s">
        <v>109</v>
      </c>
      <c r="C22" s="383"/>
      <c r="D22" s="156" t="s">
        <v>133</v>
      </c>
    </row>
    <row r="23" spans="2:5" x14ac:dyDescent="0.25">
      <c r="B23" s="149" t="s">
        <v>134</v>
      </c>
      <c r="C23" s="150"/>
      <c r="D23" s="157">
        <f>+IF(Indice!$D$7="Bancos",VLOOKUP(Indice!$D$6,Bancos!$A:$AAV,MATCH(Indice!$C$26,Bancos!$A$1:$AAV$1,0)+ROW(A13),0),IF(Indice!$D$7="CFC",VLOOKUP(Indice!$D$6,CFC!$A:$ABM,MATCH(Indice!$C$26,Bancos!$A$1:$AAV$1,0)+ROW(A13),0),VLOOKUP(Indice!$D$6,Coop!$A:$ABM,MATCH(Indice!$C$26,Bancos!$A$1:$AAV$1,0)+ROW(A13)-1,0)))</f>
        <v>0</v>
      </c>
    </row>
    <row r="24" spans="2:5" x14ac:dyDescent="0.25">
      <c r="B24" s="149" t="s">
        <v>135</v>
      </c>
      <c r="C24" s="150"/>
      <c r="D24" s="157">
        <f>+IF(Indice!$D$7="Bancos",VLOOKUP(Indice!$D$6,Bancos!$A:$AAV,MATCH(Indice!$C$26,Bancos!$A$1:$AAV$1,0)+ROW(A14),0),IF(Indice!$D$7="CFC",VLOOKUP(Indice!$D$6,CFC!$A:$ABM,MATCH(Indice!$C$26,Bancos!$A$1:$AAV$1,0)+ROW(A14),0),VLOOKUP(Indice!$D$6,Coop!$A:$ABM,MATCH(Indice!$C$26,Bancos!$A$1:$AAV$1,0)+ROW(A14)-1,0)))</f>
        <v>0.133333333333333</v>
      </c>
    </row>
    <row r="25" spans="2:5" x14ac:dyDescent="0.25">
      <c r="B25" s="149" t="s">
        <v>136</v>
      </c>
      <c r="C25" s="150"/>
      <c r="D25" s="157">
        <f>+IF(Indice!$D$7="Bancos",VLOOKUP(Indice!$D$6,Bancos!$A:$AAV,MATCH(Indice!$C$26,Bancos!$A$1:$AAV$1,0)+ROW(A15),0),IF(Indice!$D$7="CFC",VLOOKUP(Indice!$D$6,CFC!$A:$ABM,MATCH(Indice!$C$26,Bancos!$A$1:$AAV$1,0)+ROW(A15),0),VLOOKUP(Indice!$D$6,Coop!$A:$ABM,MATCH(Indice!$C$26,Bancos!$A$1:$AAV$1,0)+ROW(A15)-1,0)))</f>
        <v>0.5</v>
      </c>
    </row>
    <row r="26" spans="2:5" x14ac:dyDescent="0.25">
      <c r="B26" s="149" t="s">
        <v>137</v>
      </c>
      <c r="C26" s="150"/>
      <c r="D26" s="157">
        <f>+IF(Indice!$D$7="Bancos",VLOOKUP(Indice!$D$6,Bancos!$A:$AAV,MATCH(Indice!$C$26,Bancos!$A$1:$AAV$1,0)+ROW(A16),0),IF(Indice!$D$7="CFC",VLOOKUP(Indice!$D$6,CFC!$A:$ABM,MATCH(Indice!$C$26,Bancos!$A$1:$AAV$1,0)+ROW(A16),0),VLOOKUP(Indice!$D$6,Coop!$A:$ABM,MATCH(Indice!$C$26,Bancos!$A$1:$AAV$1,0)+ROW(A16)-1,0)))</f>
        <v>0</v>
      </c>
    </row>
    <row r="27" spans="2:5" x14ac:dyDescent="0.25">
      <c r="B27" s="149" t="s">
        <v>138</v>
      </c>
      <c r="C27" s="150"/>
      <c r="D27" s="157">
        <f>+IF(Indice!$D$7="Bancos",VLOOKUP(Indice!$D$6,Bancos!$A:$AAV,MATCH(Indice!$C$26,Bancos!$A$1:$AAV$1,0)+ROW(A17),0),IF(Indice!$D$7="CFC",VLOOKUP(Indice!$D$6,CFC!$A:$ABM,MATCH(Indice!$C$26,Bancos!$A$1:$AAV$1,0)+ROW(A17),0),VLOOKUP(Indice!$D$6,Coop!$A:$ABM,MATCH(Indice!$C$26,Bancos!$A$1:$AAV$1,0)+ROW(A17)-1,0)))</f>
        <v>6.6666666666666693E-2</v>
      </c>
    </row>
    <row r="28" spans="2:5" x14ac:dyDescent="0.25">
      <c r="B28" s="149" t="s">
        <v>139</v>
      </c>
      <c r="C28" s="150"/>
      <c r="D28" s="157">
        <f>+IF(Indice!$D$7="Bancos",VLOOKUP(Indice!$D$6,Bancos!$A:$AAV,MATCH(Indice!$C$26,Bancos!$A$1:$AAV$1,0)+ROW(A18),0),IF(Indice!$D$7="CFC",VLOOKUP(Indice!$D$6,CFC!$A:$ABM,MATCH(Indice!$C$26,Bancos!$A$1:$AAV$1,0)+ROW(A18),0),VLOOKUP(Indice!$D$6,Coop!$A:$ABM,MATCH(Indice!$C$26,Bancos!$A$1:$AAV$1,0)+ROW(A18)-1,0)))</f>
        <v>3.3333333333333298E-2</v>
      </c>
    </row>
    <row r="29" spans="2:5" x14ac:dyDescent="0.25">
      <c r="B29" s="149" t="s">
        <v>140</v>
      </c>
      <c r="C29" s="150"/>
      <c r="D29" s="157">
        <f>+IF(Indice!$D$7="Bancos",VLOOKUP(Indice!$D$6,Bancos!$A:$AAV,MATCH(Indice!$C$26,Bancos!$A$1:$AAV$1,0)+ROW(A19),0),IF(Indice!$D$7="CFC",VLOOKUP(Indice!$D$6,CFC!$A:$ABM,MATCH(Indice!$C$26,Bancos!$A$1:$AAV$1,0)+ROW(A19),0),VLOOKUP(Indice!$D$6,Coop!$A:$ABM,MATCH(Indice!$C$26,Bancos!$A$1:$AAV$1,0)+ROW(A19)-1,0)))</f>
        <v>0</v>
      </c>
    </row>
    <row r="30" spans="2:5" x14ac:dyDescent="0.25">
      <c r="B30" s="149" t="s">
        <v>141</v>
      </c>
      <c r="C30" s="150"/>
      <c r="D30" s="157">
        <f>+IF(Indice!$D$7="Bancos",VLOOKUP(Indice!$D$6,Bancos!$A:$AAV,MATCH(Indice!$C$26,Bancos!$A$1:$AAV$1,0)+ROW(A20),0),IF(Indice!$D$7="CFC",VLOOKUP(Indice!$D$6,CFC!$A:$ABM,MATCH(Indice!$C$26,Bancos!$A$1:$AAV$1,0)+ROW(A20),0),VLOOKUP(Indice!$D$6,Coop!$A:$ABM,MATCH(Indice!$C$26,Bancos!$A$1:$AAV$1,0)+ROW(A20)-1,0)))</f>
        <v>0</v>
      </c>
    </row>
    <row r="31" spans="2:5" x14ac:dyDescent="0.25">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5">
      <c r="B32" s="149" t="s">
        <v>143</v>
      </c>
      <c r="C32" s="150"/>
      <c r="D32" s="157">
        <f>+IF(Indice!$D$7="Bancos",VLOOKUP(Indice!$D$6,Bancos!$A:$AAV,MATCH(Indice!$C$26,Bancos!$A$1:$AAV$1,0)+ROW(A22),0),IF(Indice!$D$7="CFC",VLOOKUP(Indice!$D$6,CFC!$A:$ABM,MATCH(Indice!$C$26,Bancos!$A$1:$AAV$1,0)+ROW(A22),0),VLOOKUP(Indice!$D$6,Coop!$A:$ABM,MATCH(Indice!$C$26,Bancos!$A$1:$AAV$1,0)+ROW(A22)-1,0)))</f>
        <v>0</v>
      </c>
    </row>
    <row r="33" spans="2:4" x14ac:dyDescent="0.25">
      <c r="B33" s="149" t="s">
        <v>144</v>
      </c>
      <c r="C33" s="150"/>
      <c r="D33" s="157">
        <f>+IF(Indice!$D$7="Bancos",VLOOKUP(Indice!$D$6,Bancos!$A:$AAV,MATCH(Indice!$C$26,Bancos!$A$1:$AAV$1,0)+ROW(A23),0),IF(Indice!$D$7="CFC",VLOOKUP(Indice!$D$6,CFC!$A:$ABM,MATCH(Indice!$C$26,Bancos!$A$1:$AAV$1,0)+ROW(A23),0),VLOOKUP(Indice!$D$6,Coop!$A:$ABM,MATCH(Indice!$C$26,Bancos!$A$1:$AAV$1,0)+ROW(A23)-1,0)))</f>
        <v>0.233333333333333</v>
      </c>
    </row>
    <row r="34" spans="2:4" x14ac:dyDescent="0.25">
      <c r="B34" s="149" t="s">
        <v>145</v>
      </c>
      <c r="C34" s="150"/>
      <c r="D34" s="157">
        <f>+IF(Indice!$D$7="Bancos",VLOOKUP(Indice!$D$6,Bancos!$A:$AAV,MATCH(Indice!$C$26,Bancos!$A$1:$AAV$1,0)+ROW(A24),0),IF(Indice!$D$7="CFC",VLOOKUP(Indice!$D$6,CFC!$A:$ABM,MATCH(Indice!$C$26,Bancos!$A$1:$AAV$1,0)+ROW(A24),0),VLOOKUP(Indice!$D$6,Coop!$A:$ABM,MATCH(Indice!$C$26,Bancos!$A$1:$AAV$1,0)+ROW(A24)-1,0)))</f>
        <v>0</v>
      </c>
    </row>
    <row r="35" spans="2:4" x14ac:dyDescent="0.25">
      <c r="B35" s="149" t="s">
        <v>146</v>
      </c>
      <c r="C35" s="150"/>
      <c r="D35" s="157">
        <f>+IF(Indice!$D$7="Bancos",VLOOKUP(Indice!$D$6,Bancos!$A:$AAV,MATCH(Indice!$C$26,Bancos!$A$1:$AAV$1,0)+ROW(A25),0),IF(Indice!$D$7="CFC",VLOOKUP(Indice!$D$6,CFC!$A:$ABM,MATCH(Indice!$C$26,Bancos!$A$1:$AAV$1,0)+ROW(A25),0),VLOOKUP(Indice!$D$6,Coop!$A:$ABM,MATCH(Indice!$C$26,Bancos!$A$1:$AAV$1,0)+ROW(A25)-1,0)))</f>
        <v>0</v>
      </c>
    </row>
    <row r="36" spans="2:4" ht="13.8" thickBot="1" x14ac:dyDescent="0.3">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M77"/>
  <sheetViews>
    <sheetView zoomScaleNormal="100" workbookViewId="0">
      <pane xSplit="1" ySplit="6" topLeftCell="ON55" activePane="bottomRight" state="frozen"/>
      <selection pane="topRight" activeCell="B1" sqref="B1"/>
      <selection pane="bottomLeft" activeCell="A7" sqref="A7"/>
      <selection pane="bottomRight" activeCell="OV62" sqref="OV62"/>
    </sheetView>
  </sheetViews>
  <sheetFormatPr baseColWidth="10" defaultRowHeight="14.4" x14ac:dyDescent="0.3"/>
  <cols>
    <col min="2" max="2" width="6.44140625" style="39" customWidth="1"/>
    <col min="3" max="3" width="6.44140625" style="18" customWidth="1"/>
    <col min="4" max="4" width="9.33203125" style="39" bestFit="1" customWidth="1"/>
    <col min="5" max="5" width="9.88671875" style="42" bestFit="1" customWidth="1"/>
    <col min="6" max="6" width="8.88671875" style="42" bestFit="1" customWidth="1"/>
    <col min="7" max="7" width="12.33203125" style="18" bestFit="1" customWidth="1"/>
    <col min="8" max="9" width="6.44140625" style="42" customWidth="1"/>
    <col min="10" max="10" width="6.5546875" style="42" customWidth="1"/>
    <col min="11" max="13" width="6.44140625" style="42" customWidth="1"/>
    <col min="14" max="14" width="6.5546875" style="42" customWidth="1"/>
    <col min="15" max="17" width="6.44140625" style="42" customWidth="1"/>
    <col min="18" max="18" width="6.5546875" style="42" customWidth="1"/>
    <col min="19" max="21" width="6.44140625" style="42" customWidth="1"/>
    <col min="22" max="22" width="6.5546875" style="42" customWidth="1"/>
    <col min="23" max="23" width="6.44140625" style="18" customWidth="1"/>
    <col min="24" max="24" width="9.33203125" style="42" bestFit="1" customWidth="1"/>
    <col min="25" max="25" width="9.88671875" style="42" bestFit="1" customWidth="1"/>
    <col min="26" max="26" width="8.88671875" style="42" bestFit="1" customWidth="1"/>
    <col min="27" max="27" width="12.33203125" style="42" bestFit="1" customWidth="1"/>
    <col min="28" max="28" width="12.33203125" style="39" customWidth="1"/>
    <col min="29" max="44" width="12.33203125" style="42" customWidth="1"/>
    <col min="45" max="48" width="17.109375" style="42" customWidth="1"/>
    <col min="49" max="49" width="17.109375" style="18" customWidth="1"/>
    <col min="50" max="50" width="12.33203125" style="39" customWidth="1"/>
    <col min="51" max="67" width="12.33203125" style="42" customWidth="1"/>
    <col min="68" max="72" width="17.109375" style="42" customWidth="1"/>
    <col min="73" max="73" width="11.44140625" style="18" customWidth="1"/>
    <col min="74" max="74" width="6.44140625" style="42" customWidth="1"/>
    <col min="75" max="75" width="6.44140625" style="18" customWidth="1"/>
    <col min="76" max="76" width="9.33203125" bestFit="1" customWidth="1"/>
    <col min="77" max="77" width="9.88671875" bestFit="1" customWidth="1"/>
    <col min="78" max="78" width="8.88671875" bestFit="1" customWidth="1"/>
    <col min="79" max="79" width="12.33203125" style="18" bestFit="1" customWidth="1"/>
    <col min="80" max="81" width="6.44140625" style="42" customWidth="1"/>
    <col min="82" max="82" width="6.5546875" style="42" customWidth="1"/>
    <col min="83" max="85" width="6.44140625" style="42" customWidth="1"/>
    <col min="86" max="86" width="6.5546875" style="42" customWidth="1"/>
    <col min="87" max="89" width="6.44140625" style="42" customWidth="1"/>
    <col min="90" max="90" width="6.5546875" style="42" customWidth="1"/>
    <col min="91" max="93" width="6.44140625" style="42" customWidth="1"/>
    <col min="94" max="94" width="6.5546875" style="42" customWidth="1"/>
    <col min="95" max="95" width="6.44140625" style="18" customWidth="1"/>
    <col min="96" max="96" width="9.33203125" bestFit="1" customWidth="1"/>
    <col min="97" max="97" width="9.88671875" bestFit="1" customWidth="1"/>
    <col min="98" max="98" width="8.88671875" bestFit="1" customWidth="1"/>
    <col min="99" max="99" width="12.33203125" style="18" bestFit="1" customWidth="1"/>
    <col min="100" max="116" width="12.33203125" style="42" customWidth="1"/>
    <col min="117" max="120" width="17.109375" style="42" customWidth="1"/>
    <col min="121" max="121" width="17.109375" style="18" customWidth="1"/>
    <col min="122" max="139" width="12.33203125" style="42" customWidth="1"/>
    <col min="140" max="144" width="17.109375" style="42" customWidth="1"/>
    <col min="145" max="145" width="17.109375" style="18" customWidth="1"/>
    <col min="146" max="164" width="12.33203125" style="42" customWidth="1"/>
    <col min="165" max="170" width="17.109375" style="42" customWidth="1"/>
    <col min="171" max="171" width="17.109375" style="18" customWidth="1"/>
    <col min="172" max="182" width="12.33203125" style="42" customWidth="1"/>
    <col min="183" max="183" width="12.33203125" style="18" customWidth="1"/>
    <col min="184" max="198" width="12.33203125" style="42" customWidth="1"/>
    <col min="199" max="199" width="12.33203125" style="18" customWidth="1"/>
    <col min="200" max="200" width="12.33203125" style="42" customWidth="1"/>
    <col min="201" max="201" width="12.33203125" style="18" customWidth="1"/>
    <col min="202" max="208" width="12.33203125" style="42" customWidth="1"/>
    <col min="209" max="209" width="12.33203125" style="18" customWidth="1"/>
    <col min="210" max="224" width="12.33203125" style="42" customWidth="1"/>
    <col min="225" max="225" width="12.33203125" style="18" customWidth="1"/>
    <col min="226" max="231" width="12.33203125" style="42" customWidth="1"/>
    <col min="232" max="232" width="12.33203125" style="18" customWidth="1"/>
    <col min="233" max="247" width="12.33203125" style="42" customWidth="1"/>
    <col min="248" max="248" width="12.33203125" style="18" customWidth="1"/>
    <col min="249" max="254" width="12.33203125" style="42" customWidth="1"/>
    <col min="255" max="255" width="12.33203125" style="18" customWidth="1"/>
    <col min="263" max="263" width="11.44140625" style="42"/>
    <col min="266" max="266" width="11.44140625" style="42"/>
    <col min="267" max="267" width="11.44140625" style="18"/>
    <col min="268" max="268" width="11.44140625" style="42"/>
    <col min="275" max="275" width="11.44140625" style="42"/>
    <col min="278" max="278" width="11.44140625" style="42"/>
    <col min="279" max="279" width="11.44140625" style="18"/>
    <col min="280" max="280" width="11.44140625" style="42"/>
    <col min="287" max="287" width="11.44140625" style="42"/>
    <col min="290" max="290" width="11.44140625" style="42"/>
    <col min="291" max="291" width="11.44140625" style="18"/>
    <col min="292" max="292" width="12.33203125" style="42" bestFit="1" customWidth="1"/>
    <col min="293" max="293" width="12.33203125" bestFit="1" customWidth="1"/>
    <col min="294" max="294" width="11.5546875" bestFit="1" customWidth="1"/>
    <col min="295" max="295" width="12.44140625" style="42" bestFit="1" customWidth="1"/>
    <col min="296" max="298" width="11.5546875" bestFit="1" customWidth="1"/>
    <col min="299" max="299" width="12.44140625" style="18" bestFit="1" customWidth="1"/>
    <col min="300" max="305" width="12.33203125" style="42" customWidth="1"/>
    <col min="306" max="306" width="12.33203125" style="18" customWidth="1"/>
    <col min="307" max="307" width="9.33203125" bestFit="1" customWidth="1"/>
    <col min="308" max="308" width="9.88671875" bestFit="1" customWidth="1"/>
    <col min="309" max="309" width="8.88671875" bestFit="1" customWidth="1"/>
    <col min="310" max="310" width="8.88671875" customWidth="1"/>
    <col min="311" max="311" width="12.33203125" style="42" bestFit="1" customWidth="1"/>
    <col min="312" max="312" width="9.33203125" bestFit="1" customWidth="1"/>
    <col min="313" max="313" width="9.88671875" bestFit="1" customWidth="1"/>
    <col min="314" max="314" width="8.88671875" bestFit="1" customWidth="1"/>
    <col min="315" max="315" width="8.88671875" customWidth="1"/>
    <col min="316" max="316" width="12.33203125" style="42" bestFit="1" customWidth="1"/>
    <col min="317" max="317" width="9.33203125" style="39" bestFit="1" customWidth="1"/>
    <col min="318" max="318" width="9.88671875" bestFit="1" customWidth="1"/>
    <col min="319" max="319" width="8.88671875" bestFit="1" customWidth="1"/>
    <col min="320" max="320" width="8.88671875" customWidth="1"/>
    <col min="321" max="321" width="12.33203125" style="42" bestFit="1" customWidth="1"/>
    <col min="322" max="322" width="12.33203125" style="18" customWidth="1"/>
    <col min="323" max="323" width="9.33203125" style="42" bestFit="1" customWidth="1"/>
    <col min="324" max="325" width="10.6640625" style="42" bestFit="1" customWidth="1"/>
    <col min="326" max="326" width="8.88671875" style="42" customWidth="1"/>
    <col min="327" max="327" width="12.33203125" style="42" bestFit="1" customWidth="1"/>
    <col min="328" max="328" width="12.33203125" style="42" customWidth="1"/>
    <col min="329" max="329" width="9.33203125" style="39" bestFit="1" customWidth="1"/>
    <col min="330" max="330" width="9.88671875" bestFit="1" customWidth="1"/>
    <col min="331" max="331" width="8.88671875" bestFit="1" customWidth="1"/>
    <col min="332" max="332" width="8.88671875" customWidth="1"/>
    <col min="333" max="333" width="12.33203125" style="42" bestFit="1" customWidth="1"/>
    <col min="334" max="334" width="9.33203125" bestFit="1" customWidth="1"/>
    <col min="335" max="335" width="9.88671875" bestFit="1" customWidth="1"/>
    <col min="336" max="336" width="8.88671875" style="42" bestFit="1" customWidth="1"/>
    <col min="337" max="337" width="8.88671875" style="42" customWidth="1"/>
    <col min="338" max="338" width="8.88671875" style="18" customWidth="1"/>
    <col min="339" max="339" width="9.33203125" bestFit="1" customWidth="1"/>
    <col min="340" max="340" width="9.88671875" bestFit="1" customWidth="1"/>
    <col min="341" max="341" width="8.88671875" bestFit="1" customWidth="1"/>
    <col min="342" max="342" width="8.88671875" customWidth="1"/>
    <col min="343" max="343" width="12.33203125" style="42" bestFit="1" customWidth="1"/>
    <col min="344" max="344" width="9.33203125" bestFit="1" customWidth="1"/>
    <col min="345" max="345" width="9.88671875" bestFit="1" customWidth="1"/>
    <col min="346" max="346" width="8.88671875" style="42" bestFit="1" customWidth="1"/>
    <col min="347" max="347" width="8.88671875" style="18" customWidth="1"/>
    <col min="348" max="348" width="9.33203125" bestFit="1" customWidth="1"/>
    <col min="349" max="349" width="9.88671875" bestFit="1" customWidth="1"/>
    <col min="350" max="350" width="8.88671875" bestFit="1" customWidth="1"/>
    <col min="351" max="352" width="8.88671875" customWidth="1"/>
    <col min="353" max="353" width="9.109375" style="18" bestFit="1" customWidth="1"/>
    <col min="354" max="354" width="9.33203125" bestFit="1" customWidth="1"/>
    <col min="355" max="355" width="9.88671875" bestFit="1" customWidth="1"/>
    <col min="356" max="356" width="8.88671875" bestFit="1" customWidth="1"/>
    <col min="357" max="357" width="8.88671875" customWidth="1"/>
    <col min="358" max="358" width="8.88671875" style="42" customWidth="1"/>
    <col min="359" max="359" width="9.109375" style="42" bestFit="1" customWidth="1"/>
    <col min="360" max="360" width="11.88671875" style="39" bestFit="1" customWidth="1"/>
    <col min="361" max="361" width="9.88671875" bestFit="1" customWidth="1"/>
    <col min="362" max="362" width="8.88671875" bestFit="1" customWidth="1"/>
    <col min="363" max="363" width="8.88671875" customWidth="1"/>
    <col min="364" max="364" width="12.33203125" style="42" bestFit="1" customWidth="1"/>
    <col min="365" max="365" width="9.33203125" bestFit="1" customWidth="1"/>
    <col min="366" max="366" width="9.88671875" bestFit="1" customWidth="1"/>
    <col min="367" max="367" width="8.88671875" style="42" bestFit="1" customWidth="1"/>
    <col min="368" max="368" width="8.88671875" style="18" customWidth="1"/>
    <col min="369" max="369" width="9.33203125" bestFit="1" customWidth="1"/>
    <col min="370" max="370" width="9.88671875" bestFit="1" customWidth="1"/>
    <col min="371" max="371" width="8.88671875" bestFit="1" customWidth="1"/>
    <col min="372" max="372" width="8.88671875" customWidth="1"/>
    <col min="373" max="373" width="12.33203125" style="42" bestFit="1" customWidth="1"/>
    <col min="374" max="374" width="9.33203125" bestFit="1" customWidth="1"/>
    <col min="375" max="375" width="9.88671875" bestFit="1" customWidth="1"/>
    <col min="376" max="376" width="8.88671875" style="42" bestFit="1" customWidth="1"/>
    <col min="377" max="377" width="8.88671875" style="18" customWidth="1"/>
    <col min="378" max="378" width="9.33203125" style="42" bestFit="1" customWidth="1"/>
    <col min="379" max="379" width="9.88671875" bestFit="1" customWidth="1"/>
    <col min="380" max="380" width="8.88671875" bestFit="1" customWidth="1"/>
    <col min="381" max="382" width="8.88671875" customWidth="1"/>
    <col min="383" max="383" width="9.109375" style="18" bestFit="1" customWidth="1"/>
    <col min="384" max="384" width="9.33203125" bestFit="1" customWidth="1"/>
    <col min="385" max="385" width="9.88671875" bestFit="1" customWidth="1"/>
    <col min="386" max="386" width="8.88671875" bestFit="1" customWidth="1"/>
    <col min="387" max="387" width="8.88671875" customWidth="1"/>
    <col min="388" max="388" width="8.88671875" style="42" customWidth="1"/>
    <col min="389" max="389" width="9.109375" style="18" bestFit="1" customWidth="1"/>
    <col min="390" max="390" width="9.33203125" style="42" bestFit="1" customWidth="1"/>
    <col min="391" max="391" width="9.88671875" bestFit="1" customWidth="1"/>
    <col min="392" max="392" width="8.88671875" bestFit="1" customWidth="1"/>
    <col min="393" max="393" width="8.88671875" customWidth="1"/>
    <col min="394" max="394" width="12.33203125" style="42" bestFit="1" customWidth="1"/>
    <col min="395" max="395" width="9.33203125" bestFit="1" customWidth="1"/>
    <col min="396" max="396" width="9.88671875" bestFit="1" customWidth="1"/>
    <col min="397" max="397" width="8.88671875" style="42" bestFit="1" customWidth="1"/>
    <col min="398" max="398" width="8.88671875" style="18" customWidth="1"/>
    <col min="399" max="399" width="9.33203125" bestFit="1" customWidth="1"/>
    <col min="400" max="400" width="9.88671875" bestFit="1" customWidth="1"/>
    <col min="401" max="401" width="8.88671875" bestFit="1" customWidth="1"/>
    <col min="402" max="402" width="8.88671875" customWidth="1"/>
    <col min="403" max="403" width="12.33203125" style="42" bestFit="1" customWidth="1"/>
    <col min="404" max="404" width="9.33203125" bestFit="1" customWidth="1"/>
    <col min="405" max="405" width="9.88671875" bestFit="1" customWidth="1"/>
    <col min="406" max="406" width="8.88671875" style="42" bestFit="1" customWidth="1"/>
    <col min="407" max="407" width="8.88671875" style="18" customWidth="1"/>
    <col min="408" max="408" width="9.33203125" bestFit="1" customWidth="1"/>
    <col min="409" max="409" width="9.88671875" bestFit="1" customWidth="1"/>
    <col min="410" max="410" width="8.88671875" bestFit="1" customWidth="1"/>
    <col min="411" max="411" width="8.88671875" customWidth="1"/>
    <col min="412" max="412" width="8.88671875" style="42" customWidth="1"/>
    <col min="413" max="413" width="9.109375" style="18" bestFit="1" customWidth="1"/>
    <col min="414" max="414" width="9.33203125" style="42" bestFit="1" customWidth="1"/>
    <col min="415" max="415" width="9.88671875" bestFit="1" customWidth="1"/>
    <col min="416" max="416" width="8.88671875" bestFit="1" customWidth="1"/>
    <col min="417" max="417" width="8.88671875" customWidth="1"/>
    <col min="418" max="419" width="8.88671875" style="42" customWidth="1"/>
    <col min="420" max="420" width="9.33203125" style="39" bestFit="1" customWidth="1"/>
    <col min="421" max="421" width="9.88671875" bestFit="1" customWidth="1"/>
    <col min="422" max="422" width="8.88671875" bestFit="1" customWidth="1"/>
    <col min="423" max="423" width="8.88671875" customWidth="1"/>
    <col min="424" max="424" width="12.33203125" style="42" bestFit="1" customWidth="1"/>
    <col min="425" max="425" width="9.33203125" bestFit="1" customWidth="1"/>
    <col min="426" max="426" width="9.88671875" bestFit="1" customWidth="1"/>
    <col min="427" max="427" width="8.88671875" style="42" bestFit="1" customWidth="1"/>
    <col min="428" max="428" width="8.88671875" style="18" customWidth="1"/>
    <col min="429" max="429" width="9.33203125" style="42" bestFit="1" customWidth="1"/>
    <col min="430" max="430" width="9.88671875" bestFit="1" customWidth="1"/>
    <col min="431" max="431" width="8.88671875" bestFit="1" customWidth="1"/>
    <col min="432" max="432" width="8.88671875" customWidth="1"/>
    <col min="433" max="433" width="12.33203125" style="42" bestFit="1" customWidth="1"/>
    <col min="434" max="434" width="9.33203125" bestFit="1" customWidth="1"/>
    <col min="435" max="435" width="9.88671875" bestFit="1" customWidth="1"/>
    <col min="436" max="436" width="8.88671875" style="42" bestFit="1" customWidth="1"/>
    <col min="437" max="437" width="8.88671875" style="18" customWidth="1"/>
    <col min="438" max="438" width="9.33203125" style="42" bestFit="1" customWidth="1"/>
    <col min="439" max="439" width="9.88671875" bestFit="1" customWidth="1"/>
    <col min="440" max="440" width="8.88671875" bestFit="1" customWidth="1"/>
    <col min="441" max="441" width="8.88671875" customWidth="1"/>
    <col min="442" max="442" width="12.33203125" style="42" bestFit="1" customWidth="1"/>
    <col min="443" max="443" width="9.33203125" bestFit="1" customWidth="1"/>
    <col min="444" max="444" width="9.88671875" bestFit="1" customWidth="1"/>
    <col min="445" max="445" width="8.88671875" style="42" bestFit="1" customWidth="1"/>
    <col min="446" max="446" width="8.88671875" style="18" customWidth="1"/>
    <col min="447" max="447" width="9.33203125" style="42" bestFit="1" customWidth="1"/>
    <col min="448" max="448" width="9.88671875" bestFit="1" customWidth="1"/>
    <col min="449" max="449" width="8.88671875" bestFit="1" customWidth="1"/>
    <col min="450" max="450" width="8.88671875" customWidth="1"/>
    <col min="451" max="451" width="12.33203125" style="42" bestFit="1" customWidth="1"/>
    <col min="452" max="452" width="9.33203125" bestFit="1" customWidth="1"/>
    <col min="453" max="453" width="9.88671875" style="42" bestFit="1" customWidth="1"/>
    <col min="454" max="454" width="8.88671875" style="42" bestFit="1" customWidth="1"/>
    <col min="455" max="455" width="8.88671875" style="18" customWidth="1"/>
    <col min="456" max="456" width="9.33203125" style="42" bestFit="1" customWidth="1"/>
    <col min="457" max="457" width="9.88671875" bestFit="1" customWidth="1"/>
    <col min="458" max="458" width="8.88671875" bestFit="1" customWidth="1"/>
    <col min="459" max="459" width="8.88671875" customWidth="1"/>
    <col min="460" max="460" width="12.33203125" style="42" bestFit="1" customWidth="1"/>
    <col min="461" max="461" width="9.33203125" bestFit="1" customWidth="1"/>
    <col min="462" max="462" width="9.88671875" bestFit="1" customWidth="1"/>
    <col min="463" max="463" width="8.88671875" style="42" bestFit="1" customWidth="1"/>
    <col min="464" max="464" width="11.88671875" style="18" bestFit="1" customWidth="1"/>
    <col min="465" max="465" width="9.33203125" style="39" bestFit="1" customWidth="1"/>
    <col min="466" max="466" width="9.88671875" style="42" bestFit="1" customWidth="1"/>
    <col min="467" max="467" width="8.88671875" style="42" bestFit="1" customWidth="1"/>
    <col min="468" max="468" width="8.88671875" style="18" customWidth="1"/>
    <col min="469" max="469" width="9.33203125" style="39" bestFit="1" customWidth="1"/>
    <col min="470" max="470" width="9.88671875" style="42" bestFit="1" customWidth="1"/>
    <col min="471" max="471" width="8.88671875" style="42" bestFit="1" customWidth="1"/>
    <col min="472" max="472" width="8.88671875" style="18" customWidth="1"/>
    <col min="473" max="473" width="9.33203125" style="39" bestFit="1" customWidth="1"/>
    <col min="474" max="474" width="9.88671875" style="42" bestFit="1" customWidth="1"/>
    <col min="475" max="475" width="8.88671875" style="42" bestFit="1" customWidth="1"/>
    <col min="476" max="476" width="8.88671875" style="18" customWidth="1"/>
    <col min="477" max="477" width="9.33203125" style="39" bestFit="1" customWidth="1"/>
    <col min="478" max="478" width="10.5546875" style="42" bestFit="1" customWidth="1"/>
    <col min="479" max="479" width="8.88671875" style="42" bestFit="1" customWidth="1"/>
    <col min="480" max="480" width="8.88671875" style="18" customWidth="1"/>
  </cols>
  <sheetData>
    <row r="1" spans="1:480" s="2" customFormat="1" x14ac:dyDescent="0.3">
      <c r="A1" s="1"/>
      <c r="B1" s="361" t="s">
        <v>37</v>
      </c>
      <c r="C1" s="360"/>
      <c r="D1" s="361" t="s">
        <v>38</v>
      </c>
      <c r="E1" s="359"/>
      <c r="F1" s="359"/>
      <c r="G1" s="360"/>
      <c r="H1" s="359" t="s">
        <v>39</v>
      </c>
      <c r="I1" s="359"/>
      <c r="J1" s="359"/>
      <c r="K1" s="359"/>
      <c r="L1" s="359"/>
      <c r="M1" s="359"/>
      <c r="N1" s="359"/>
      <c r="O1" s="359"/>
      <c r="P1" s="359"/>
      <c r="Q1" s="359"/>
      <c r="R1" s="359"/>
      <c r="S1" s="359"/>
      <c r="T1" s="359"/>
      <c r="U1" s="359"/>
      <c r="V1" s="359"/>
      <c r="W1" s="360"/>
      <c r="X1" s="361" t="s">
        <v>40</v>
      </c>
      <c r="Y1" s="359"/>
      <c r="Z1" s="359"/>
      <c r="AA1" s="360"/>
      <c r="AB1" s="361" t="s">
        <v>82</v>
      </c>
      <c r="AC1" s="359"/>
      <c r="AD1" s="359"/>
      <c r="AE1" s="359"/>
      <c r="AF1" s="359"/>
      <c r="AG1" s="359"/>
      <c r="AH1" s="359"/>
      <c r="AI1" s="359"/>
      <c r="AJ1" s="359"/>
      <c r="AK1" s="359"/>
      <c r="AL1" s="359"/>
      <c r="AM1" s="359"/>
      <c r="AN1" s="359"/>
      <c r="AO1" s="359"/>
      <c r="AP1" s="359"/>
      <c r="AQ1" s="359"/>
      <c r="AR1" s="359"/>
      <c r="AS1" s="359"/>
      <c r="AT1" s="359"/>
      <c r="AU1" s="359"/>
      <c r="AV1" s="359"/>
      <c r="AW1" s="359"/>
      <c r="AX1" s="361"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61" t="s">
        <v>42</v>
      </c>
      <c r="BW1" s="360"/>
      <c r="BX1" s="361" t="s">
        <v>43</v>
      </c>
      <c r="BY1" s="359"/>
      <c r="BZ1" s="359"/>
      <c r="CA1" s="360"/>
      <c r="CB1" s="359" t="s">
        <v>44</v>
      </c>
      <c r="CC1" s="359"/>
      <c r="CD1" s="359"/>
      <c r="CE1" s="359"/>
      <c r="CF1" s="359"/>
      <c r="CG1" s="359"/>
      <c r="CH1" s="359"/>
      <c r="CI1" s="359"/>
      <c r="CJ1" s="359"/>
      <c r="CK1" s="359"/>
      <c r="CL1" s="359"/>
      <c r="CM1" s="359"/>
      <c r="CN1" s="359"/>
      <c r="CO1" s="359"/>
      <c r="CP1" s="359"/>
      <c r="CQ1" s="360"/>
      <c r="CR1" s="361" t="s">
        <v>45</v>
      </c>
      <c r="CS1" s="359"/>
      <c r="CT1" s="359"/>
      <c r="CU1" s="360"/>
      <c r="CV1" s="361" t="s">
        <v>46</v>
      </c>
      <c r="CW1" s="359"/>
      <c r="CX1" s="359"/>
      <c r="CY1" s="359"/>
      <c r="CZ1" s="359"/>
      <c r="DA1" s="359"/>
      <c r="DB1" s="359"/>
      <c r="DC1" s="359"/>
      <c r="DD1" s="359"/>
      <c r="DE1" s="359"/>
      <c r="DF1" s="359"/>
      <c r="DG1" s="359"/>
      <c r="DH1" s="359"/>
      <c r="DI1" s="359"/>
      <c r="DJ1" s="359"/>
      <c r="DK1" s="359"/>
      <c r="DL1" s="359"/>
      <c r="DM1" s="359"/>
      <c r="DN1" s="359"/>
      <c r="DO1" s="359"/>
      <c r="DP1" s="359"/>
      <c r="DQ1" s="359"/>
      <c r="DR1" s="361"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61"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61" t="s">
        <v>49</v>
      </c>
      <c r="FQ1" s="359"/>
      <c r="FR1" s="359"/>
      <c r="FS1" s="359"/>
      <c r="FT1" s="359"/>
      <c r="FU1" s="359"/>
      <c r="FV1" s="359"/>
      <c r="FW1" s="359"/>
      <c r="FX1" s="359"/>
      <c r="FY1" s="359"/>
      <c r="FZ1" s="359"/>
      <c r="GA1" s="359"/>
      <c r="GB1" s="361" t="s">
        <v>50</v>
      </c>
      <c r="GC1" s="359"/>
      <c r="GD1" s="359"/>
      <c r="GE1" s="359"/>
      <c r="GF1" s="359"/>
      <c r="GG1" s="359"/>
      <c r="GH1" s="359"/>
      <c r="GI1" s="359"/>
      <c r="GJ1" s="359"/>
      <c r="GK1" s="359"/>
      <c r="GL1" s="359"/>
      <c r="GM1" s="359"/>
      <c r="GN1" s="359"/>
      <c r="GO1" s="359"/>
      <c r="GP1" s="359"/>
      <c r="GQ1" s="360"/>
      <c r="GR1" s="361" t="s">
        <v>51</v>
      </c>
      <c r="GS1" s="360"/>
      <c r="GT1" s="359" t="s">
        <v>52</v>
      </c>
      <c r="GU1" s="359"/>
      <c r="GV1" s="359"/>
      <c r="GW1" s="359"/>
      <c r="GX1" s="359"/>
      <c r="GY1" s="359"/>
      <c r="GZ1" s="359"/>
      <c r="HA1" s="360"/>
      <c r="HB1" s="361" t="s">
        <v>53</v>
      </c>
      <c r="HC1" s="359"/>
      <c r="HD1" s="359"/>
      <c r="HE1" s="359"/>
      <c r="HF1" s="359"/>
      <c r="HG1" s="359"/>
      <c r="HH1" s="359"/>
      <c r="HI1" s="359"/>
      <c r="HJ1" s="359"/>
      <c r="HK1" s="359"/>
      <c r="HL1" s="359"/>
      <c r="HM1" s="359"/>
      <c r="HN1" s="359"/>
      <c r="HO1" s="359"/>
      <c r="HP1" s="359"/>
      <c r="HQ1" s="360"/>
      <c r="HR1" s="361" t="s">
        <v>54</v>
      </c>
      <c r="HS1" s="359"/>
      <c r="HT1" s="359"/>
      <c r="HU1" s="359"/>
      <c r="HV1" s="359"/>
      <c r="HW1" s="359"/>
      <c r="HX1" s="359"/>
      <c r="HY1" s="361" t="s">
        <v>55</v>
      </c>
      <c r="HZ1" s="359"/>
      <c r="IA1" s="359"/>
      <c r="IB1" s="359"/>
      <c r="IC1" s="359"/>
      <c r="ID1" s="359"/>
      <c r="IE1" s="359"/>
      <c r="IF1" s="359"/>
      <c r="IG1" s="359"/>
      <c r="IH1" s="359"/>
      <c r="II1" s="359"/>
      <c r="IJ1" s="359"/>
      <c r="IK1" s="359"/>
      <c r="IL1" s="359"/>
      <c r="IM1" s="359"/>
      <c r="IN1" s="360"/>
      <c r="IO1" s="361" t="s">
        <v>56</v>
      </c>
      <c r="IP1" s="359"/>
      <c r="IQ1" s="359"/>
      <c r="IR1" s="359"/>
      <c r="IS1" s="359"/>
      <c r="IT1" s="359"/>
      <c r="IU1" s="360"/>
      <c r="IV1" s="361" t="s">
        <v>57</v>
      </c>
      <c r="IW1" s="359"/>
      <c r="IX1" s="359"/>
      <c r="IY1" s="359"/>
      <c r="IZ1" s="359"/>
      <c r="JA1" s="359"/>
      <c r="JB1" s="359"/>
      <c r="JC1" s="359"/>
      <c r="JD1" s="359"/>
      <c r="JE1" s="359"/>
      <c r="JF1" s="359"/>
      <c r="JG1" s="360"/>
      <c r="JH1" s="361" t="s">
        <v>58</v>
      </c>
      <c r="JI1" s="359"/>
      <c r="JJ1" s="359"/>
      <c r="JK1" s="359"/>
      <c r="JL1" s="359"/>
      <c r="JM1" s="359"/>
      <c r="JN1" s="359"/>
      <c r="JO1" s="359"/>
      <c r="JP1" s="359"/>
      <c r="JQ1" s="359"/>
      <c r="JR1" s="359"/>
      <c r="JS1" s="360"/>
      <c r="JT1" s="361" t="s">
        <v>59</v>
      </c>
      <c r="JU1" s="359"/>
      <c r="JV1" s="359"/>
      <c r="JW1" s="359"/>
      <c r="JX1" s="359"/>
      <c r="JY1" s="359"/>
      <c r="JZ1" s="359"/>
      <c r="KA1" s="359"/>
      <c r="KB1" s="359"/>
      <c r="KC1" s="359"/>
      <c r="KD1" s="359"/>
      <c r="KE1" s="360"/>
      <c r="KF1" s="359" t="s">
        <v>60</v>
      </c>
      <c r="KG1" s="359"/>
      <c r="KH1" s="359"/>
      <c r="KI1" s="359"/>
      <c r="KJ1" s="359"/>
      <c r="KK1" s="359"/>
      <c r="KL1" s="359"/>
      <c r="KM1" s="360"/>
      <c r="KN1" s="361" t="s">
        <v>61</v>
      </c>
      <c r="KO1" s="359"/>
      <c r="KP1" s="359"/>
      <c r="KQ1" s="359"/>
      <c r="KR1" s="359"/>
      <c r="KS1" s="359"/>
      <c r="KT1" s="360"/>
      <c r="KU1" s="361" t="s">
        <v>62</v>
      </c>
      <c r="KV1" s="359"/>
      <c r="KW1" s="359"/>
      <c r="KX1" s="359"/>
      <c r="KY1" s="359"/>
      <c r="KZ1" s="359"/>
      <c r="LA1" s="359"/>
      <c r="LB1" s="359"/>
      <c r="LC1" s="359"/>
      <c r="LD1" s="360"/>
      <c r="LE1" s="361" t="s">
        <v>63</v>
      </c>
      <c r="LF1" s="359"/>
      <c r="LG1" s="359"/>
      <c r="LH1" s="359"/>
      <c r="LI1" s="359"/>
      <c r="LJ1" s="360"/>
      <c r="LK1" s="359" t="s">
        <v>64</v>
      </c>
      <c r="LL1" s="359"/>
      <c r="LM1" s="359"/>
      <c r="LN1" s="359"/>
      <c r="LO1" s="359"/>
      <c r="LP1" s="360"/>
      <c r="LQ1" s="361" t="s">
        <v>65</v>
      </c>
      <c r="LR1" s="359"/>
      <c r="LS1" s="359"/>
      <c r="LT1" s="359"/>
      <c r="LU1" s="359"/>
      <c r="LV1" s="359"/>
      <c r="LW1" s="359"/>
      <c r="LX1" s="359"/>
      <c r="LY1" s="359"/>
      <c r="LZ1" s="360"/>
      <c r="MA1" s="359" t="s">
        <v>66</v>
      </c>
      <c r="MB1" s="359"/>
      <c r="MC1" s="359"/>
      <c r="MD1" s="359"/>
      <c r="ME1" s="359"/>
      <c r="MF1" s="359"/>
      <c r="MG1" s="359"/>
      <c r="MH1" s="359"/>
      <c r="MI1" s="360"/>
      <c r="MJ1" s="361" t="s">
        <v>67</v>
      </c>
      <c r="MK1" s="359"/>
      <c r="ML1" s="359"/>
      <c r="MM1" s="359"/>
      <c r="MN1" s="359"/>
      <c r="MO1" s="360"/>
      <c r="MP1" s="359" t="s">
        <v>68</v>
      </c>
      <c r="MQ1" s="359"/>
      <c r="MR1" s="359"/>
      <c r="MS1" s="359"/>
      <c r="MT1" s="359"/>
      <c r="MU1" s="360"/>
      <c r="MV1" s="361" t="s">
        <v>69</v>
      </c>
      <c r="MW1" s="359"/>
      <c r="MX1" s="359"/>
      <c r="MY1" s="359"/>
      <c r="MZ1" s="359"/>
      <c r="NA1" s="359"/>
      <c r="NB1" s="359"/>
      <c r="NC1" s="359"/>
      <c r="ND1" s="360"/>
      <c r="NE1" s="361" t="s">
        <v>70</v>
      </c>
      <c r="NF1" s="359"/>
      <c r="NG1" s="359"/>
      <c r="NH1" s="359"/>
      <c r="NI1" s="359"/>
      <c r="NJ1" s="359"/>
      <c r="NK1" s="359"/>
      <c r="NL1" s="359"/>
      <c r="NM1" s="360"/>
      <c r="NN1" s="361" t="s">
        <v>71</v>
      </c>
      <c r="NO1" s="359"/>
      <c r="NP1" s="359"/>
      <c r="NQ1" s="359"/>
      <c r="NR1" s="359"/>
      <c r="NS1" s="360"/>
      <c r="NT1" s="359" t="s">
        <v>72</v>
      </c>
      <c r="NU1" s="359"/>
      <c r="NV1" s="359"/>
      <c r="NW1" s="359"/>
      <c r="NX1" s="359"/>
      <c r="NY1" s="360"/>
      <c r="NZ1" s="359" t="s">
        <v>73</v>
      </c>
      <c r="OA1" s="359"/>
      <c r="OB1" s="359"/>
      <c r="OC1" s="359"/>
      <c r="OD1" s="359"/>
      <c r="OE1" s="359"/>
      <c r="OF1" s="359"/>
      <c r="OG1" s="359"/>
      <c r="OH1" s="360"/>
      <c r="OI1" s="361" t="s">
        <v>74</v>
      </c>
      <c r="OJ1" s="359"/>
      <c r="OK1" s="359"/>
      <c r="OL1" s="359"/>
      <c r="OM1" s="359"/>
      <c r="ON1" s="359"/>
      <c r="OO1" s="359"/>
      <c r="OP1" s="359"/>
      <c r="OQ1" s="360"/>
      <c r="OR1" s="361" t="s">
        <v>75</v>
      </c>
      <c r="OS1" s="359"/>
      <c r="OT1" s="359"/>
      <c r="OU1" s="359"/>
      <c r="OV1" s="359"/>
      <c r="OW1" s="360"/>
      <c r="OX1" s="359" t="s">
        <v>76</v>
      </c>
      <c r="OY1" s="359"/>
      <c r="OZ1" s="359"/>
      <c r="PA1" s="359"/>
      <c r="PB1" s="359"/>
      <c r="PC1" s="360"/>
      <c r="PD1" s="361" t="s">
        <v>77</v>
      </c>
      <c r="PE1" s="359"/>
      <c r="PF1" s="359"/>
      <c r="PG1" s="359"/>
      <c r="PH1" s="359"/>
      <c r="PI1" s="359"/>
      <c r="PJ1" s="359"/>
      <c r="PK1" s="359"/>
      <c r="PL1" s="298"/>
      <c r="PM1" s="361" t="s">
        <v>78</v>
      </c>
      <c r="PN1" s="359"/>
      <c r="PO1" s="359"/>
      <c r="PP1" s="359"/>
      <c r="PQ1" s="359"/>
      <c r="PR1" s="359"/>
      <c r="PS1" s="359"/>
      <c r="PT1" s="359"/>
      <c r="PU1" s="298"/>
      <c r="PV1" s="361" t="s">
        <v>79</v>
      </c>
      <c r="PW1" s="359"/>
      <c r="PX1" s="359"/>
      <c r="PY1" s="359"/>
      <c r="PZ1" s="359"/>
      <c r="QA1" s="359"/>
      <c r="QB1" s="359"/>
      <c r="QC1" s="359"/>
      <c r="QD1" s="298"/>
      <c r="QE1" s="361" t="s">
        <v>80</v>
      </c>
      <c r="QF1" s="359"/>
      <c r="QG1" s="359"/>
      <c r="QH1" s="359"/>
      <c r="QI1" s="359"/>
      <c r="QJ1" s="359"/>
      <c r="QK1" s="359"/>
      <c r="QL1" s="359"/>
      <c r="QM1" s="360"/>
      <c r="QN1" s="361" t="s">
        <v>81</v>
      </c>
      <c r="QO1" s="359"/>
      <c r="QP1" s="359"/>
      <c r="QQ1" s="359"/>
      <c r="QR1" s="359"/>
      <c r="QS1" s="359"/>
      <c r="QT1" s="359"/>
      <c r="QU1" s="359"/>
      <c r="QV1" s="359"/>
      <c r="QW1" s="361" t="s">
        <v>348</v>
      </c>
      <c r="QX1" s="359"/>
      <c r="QY1" s="359"/>
      <c r="QZ1" s="360"/>
      <c r="RA1" s="361" t="s">
        <v>349</v>
      </c>
      <c r="RB1" s="359"/>
      <c r="RC1" s="359"/>
      <c r="RD1" s="360"/>
      <c r="RE1" s="361" t="s">
        <v>350</v>
      </c>
      <c r="RF1" s="359"/>
      <c r="RG1" s="359"/>
      <c r="RH1" s="360"/>
      <c r="RI1" s="361" t="s">
        <v>351</v>
      </c>
      <c r="RJ1" s="359"/>
      <c r="RK1" s="359"/>
      <c r="RL1" s="360"/>
    </row>
    <row r="2" spans="1:480" s="2" customFormat="1" x14ac:dyDescent="0.3">
      <c r="A2" s="1"/>
      <c r="B2" s="361"/>
      <c r="C2" s="360"/>
      <c r="D2" s="3" t="s">
        <v>0</v>
      </c>
      <c r="E2" s="4" t="s">
        <v>1</v>
      </c>
      <c r="F2" s="4" t="s">
        <v>2</v>
      </c>
      <c r="G2" s="5" t="s">
        <v>3</v>
      </c>
      <c r="H2" s="359" t="s">
        <v>0</v>
      </c>
      <c r="I2" s="359"/>
      <c r="J2" s="359"/>
      <c r="K2" s="359"/>
      <c r="L2" s="359" t="s">
        <v>1</v>
      </c>
      <c r="M2" s="359"/>
      <c r="N2" s="359"/>
      <c r="O2" s="359"/>
      <c r="P2" s="359" t="s">
        <v>2</v>
      </c>
      <c r="Q2" s="359"/>
      <c r="R2" s="359"/>
      <c r="S2" s="359"/>
      <c r="T2" s="359" t="s">
        <v>3</v>
      </c>
      <c r="U2" s="359"/>
      <c r="V2" s="359"/>
      <c r="W2" s="360"/>
      <c r="X2" s="4" t="s">
        <v>0</v>
      </c>
      <c r="Y2" s="4" t="s">
        <v>1</v>
      </c>
      <c r="Z2" s="4" t="s">
        <v>2</v>
      </c>
      <c r="AA2" s="4" t="s">
        <v>3</v>
      </c>
      <c r="AB2" s="361"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61"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61"/>
      <c r="BW2" s="360"/>
      <c r="BX2" s="4" t="s">
        <v>0</v>
      </c>
      <c r="BY2" s="4" t="s">
        <v>1</v>
      </c>
      <c r="BZ2" s="4" t="s">
        <v>2</v>
      </c>
      <c r="CA2" s="5" t="s">
        <v>3</v>
      </c>
      <c r="CB2" s="359" t="s">
        <v>0</v>
      </c>
      <c r="CC2" s="359"/>
      <c r="CD2" s="359"/>
      <c r="CE2" s="359"/>
      <c r="CF2" s="359" t="s">
        <v>1</v>
      </c>
      <c r="CG2" s="359"/>
      <c r="CH2" s="359"/>
      <c r="CI2" s="359"/>
      <c r="CJ2" s="359" t="s">
        <v>2</v>
      </c>
      <c r="CK2" s="359"/>
      <c r="CL2" s="359"/>
      <c r="CM2" s="359"/>
      <c r="CN2" s="359" t="s">
        <v>3</v>
      </c>
      <c r="CO2" s="359"/>
      <c r="CP2" s="359"/>
      <c r="CQ2" s="360"/>
      <c r="CR2" s="4" t="s">
        <v>0</v>
      </c>
      <c r="CS2" s="4" t="s">
        <v>1</v>
      </c>
      <c r="CT2" s="4" t="s">
        <v>2</v>
      </c>
      <c r="CU2" s="5" t="s">
        <v>3</v>
      </c>
      <c r="CV2" s="361"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61"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61"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59" t="s">
        <v>6</v>
      </c>
      <c r="FQ2" s="359"/>
      <c r="FR2" s="359"/>
      <c r="FS2" s="359"/>
      <c r="FT2" s="359"/>
      <c r="FU2" s="359"/>
      <c r="FV2" s="359" t="s">
        <v>7</v>
      </c>
      <c r="FW2" s="359"/>
      <c r="FX2" s="359"/>
      <c r="FY2" s="359"/>
      <c r="FZ2" s="359"/>
      <c r="GA2" s="360"/>
      <c r="GB2" s="359"/>
      <c r="GC2" s="359"/>
      <c r="GD2" s="359"/>
      <c r="GE2" s="359"/>
      <c r="GF2" s="359"/>
      <c r="GG2" s="359"/>
      <c r="GH2" s="359"/>
      <c r="GI2" s="359"/>
      <c r="GJ2" s="359"/>
      <c r="GK2" s="359"/>
      <c r="GL2" s="359"/>
      <c r="GM2" s="359"/>
      <c r="GN2" s="359"/>
      <c r="GO2" s="359"/>
      <c r="GP2" s="359"/>
      <c r="GQ2" s="298"/>
      <c r="GR2" s="361" t="s">
        <v>8</v>
      </c>
      <c r="GS2" s="360"/>
      <c r="GT2" s="359"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8"/>
      <c r="HR2" s="359"/>
      <c r="HS2" s="359"/>
      <c r="HT2" s="359"/>
      <c r="HU2" s="359"/>
      <c r="HV2" s="359"/>
      <c r="HW2" s="359"/>
      <c r="HX2" s="359"/>
      <c r="HY2" s="359"/>
      <c r="HZ2" s="359"/>
      <c r="IA2" s="359"/>
      <c r="IB2" s="359"/>
      <c r="IC2" s="359"/>
      <c r="ID2" s="359"/>
      <c r="IE2" s="359"/>
      <c r="IF2" s="359"/>
      <c r="IG2" s="359"/>
      <c r="IH2" s="359"/>
      <c r="II2" s="359"/>
      <c r="IJ2" s="359"/>
      <c r="IK2" s="359"/>
      <c r="IL2" s="359"/>
      <c r="IM2" s="359"/>
      <c r="IN2" s="298"/>
      <c r="IO2" s="361"/>
      <c r="IP2" s="359"/>
      <c r="IQ2" s="359"/>
      <c r="IR2" s="359"/>
      <c r="IS2" s="359"/>
      <c r="IT2" s="359"/>
      <c r="IU2" s="360"/>
      <c r="IV2" s="361"/>
      <c r="IW2" s="359"/>
      <c r="IX2" s="359"/>
      <c r="IY2" s="359"/>
      <c r="IZ2" s="359"/>
      <c r="JA2" s="359"/>
      <c r="JB2" s="359"/>
      <c r="JC2" s="359"/>
      <c r="JD2" s="359"/>
      <c r="JE2" s="359"/>
      <c r="JF2" s="359"/>
      <c r="JG2" s="298"/>
      <c r="JH2" s="359"/>
      <c r="JI2" s="359"/>
      <c r="JJ2" s="359"/>
      <c r="JK2" s="359"/>
      <c r="JL2" s="359"/>
      <c r="JM2" s="359"/>
      <c r="JN2" s="359"/>
      <c r="JO2" s="359"/>
      <c r="JP2" s="359"/>
      <c r="JQ2" s="359"/>
      <c r="JR2" s="359"/>
      <c r="JS2" s="298"/>
      <c r="JT2" s="359"/>
      <c r="JU2" s="359"/>
      <c r="JV2" s="359"/>
      <c r="JW2" s="359"/>
      <c r="JX2" s="359"/>
      <c r="JY2" s="359"/>
      <c r="JZ2" s="359"/>
      <c r="KA2" s="359"/>
      <c r="KB2" s="359"/>
      <c r="KC2" s="359"/>
      <c r="KD2" s="359"/>
      <c r="KE2" s="298"/>
      <c r="KF2" s="359" t="s">
        <v>6</v>
      </c>
      <c r="KG2" s="359"/>
      <c r="KH2" s="359"/>
      <c r="KI2" s="359"/>
      <c r="KJ2" s="359" t="s">
        <v>7</v>
      </c>
      <c r="KK2" s="359"/>
      <c r="KL2" s="359"/>
      <c r="KM2" s="360"/>
      <c r="KN2" s="361"/>
      <c r="KO2" s="359"/>
      <c r="KP2" s="359"/>
      <c r="KQ2" s="359"/>
      <c r="KR2" s="359"/>
      <c r="KS2" s="359"/>
      <c r="KT2" s="360"/>
      <c r="KU2" s="359" t="s">
        <v>10</v>
      </c>
      <c r="KV2" s="359"/>
      <c r="KW2" s="359"/>
      <c r="KX2" s="359"/>
      <c r="KY2" s="359"/>
      <c r="KZ2" s="359" t="s">
        <v>11</v>
      </c>
      <c r="LA2" s="359"/>
      <c r="LB2" s="359"/>
      <c r="LC2" s="359"/>
      <c r="LD2" s="360"/>
      <c r="LE2" s="361" t="s">
        <v>10</v>
      </c>
      <c r="LF2" s="359"/>
      <c r="LG2" s="359"/>
      <c r="LH2" s="359"/>
      <c r="LI2" s="359"/>
      <c r="LJ2" s="360"/>
      <c r="LK2" s="359" t="s">
        <v>11</v>
      </c>
      <c r="LL2" s="359"/>
      <c r="LM2" s="359"/>
      <c r="LN2" s="359"/>
      <c r="LO2" s="359"/>
      <c r="LP2" s="360"/>
      <c r="LQ2" s="361"/>
      <c r="LR2" s="359"/>
      <c r="LS2" s="359"/>
      <c r="LT2" s="359"/>
      <c r="LU2" s="359"/>
      <c r="LV2" s="359"/>
      <c r="LW2" s="359"/>
      <c r="LX2" s="359"/>
      <c r="LY2" s="359"/>
      <c r="LZ2" s="360"/>
      <c r="MA2" s="361"/>
      <c r="MB2" s="359"/>
      <c r="MC2" s="359"/>
      <c r="MD2" s="359"/>
      <c r="ME2" s="359"/>
      <c r="MF2" s="359"/>
      <c r="MG2" s="359"/>
      <c r="MH2" s="359"/>
      <c r="MI2" s="360"/>
      <c r="MJ2" s="361" t="s">
        <v>10</v>
      </c>
      <c r="MK2" s="359"/>
      <c r="ML2" s="359"/>
      <c r="MM2" s="359"/>
      <c r="MN2" s="359"/>
      <c r="MO2" s="360"/>
      <c r="MP2" s="359" t="s">
        <v>11</v>
      </c>
      <c r="MQ2" s="359"/>
      <c r="MR2" s="359"/>
      <c r="MS2" s="359"/>
      <c r="MT2" s="359"/>
      <c r="MU2" s="360"/>
      <c r="MV2" s="361"/>
      <c r="MW2" s="359"/>
      <c r="MX2" s="359"/>
      <c r="MY2" s="359"/>
      <c r="MZ2" s="359"/>
      <c r="NA2" s="359"/>
      <c r="NB2" s="359"/>
      <c r="NC2" s="359"/>
      <c r="ND2" s="360"/>
      <c r="NE2" s="361"/>
      <c r="NF2" s="359"/>
      <c r="NG2" s="359"/>
      <c r="NH2" s="359"/>
      <c r="NI2" s="359"/>
      <c r="NJ2" s="359"/>
      <c r="NK2" s="359"/>
      <c r="NL2" s="359"/>
      <c r="NM2" s="360"/>
      <c r="NN2" s="361" t="s">
        <v>10</v>
      </c>
      <c r="NO2" s="359"/>
      <c r="NP2" s="359"/>
      <c r="NQ2" s="359"/>
      <c r="NR2" s="359"/>
      <c r="NS2" s="360"/>
      <c r="NT2" s="359" t="s">
        <v>11</v>
      </c>
      <c r="NU2" s="359"/>
      <c r="NV2" s="359"/>
      <c r="NW2" s="359"/>
      <c r="NX2" s="359"/>
      <c r="NY2" s="360"/>
      <c r="NZ2" s="359"/>
      <c r="OA2" s="359"/>
      <c r="OB2" s="359"/>
      <c r="OC2" s="359"/>
      <c r="OD2" s="359"/>
      <c r="OE2" s="359"/>
      <c r="OF2" s="359"/>
      <c r="OG2" s="359"/>
      <c r="OH2" s="298"/>
      <c r="OI2" s="361"/>
      <c r="OJ2" s="359"/>
      <c r="OK2" s="359"/>
      <c r="OL2" s="359"/>
      <c r="OM2" s="359"/>
      <c r="ON2" s="359"/>
      <c r="OO2" s="359"/>
      <c r="OP2" s="359"/>
      <c r="OQ2" s="360"/>
      <c r="OR2" s="361" t="s">
        <v>10</v>
      </c>
      <c r="OS2" s="359"/>
      <c r="OT2" s="359"/>
      <c r="OU2" s="359"/>
      <c r="OV2" s="359"/>
      <c r="OW2" s="360"/>
      <c r="OX2" s="359" t="s">
        <v>11</v>
      </c>
      <c r="OY2" s="359"/>
      <c r="OZ2" s="359"/>
      <c r="PA2" s="359"/>
      <c r="PB2" s="359"/>
      <c r="PC2" s="360"/>
      <c r="PD2" s="361"/>
      <c r="PE2" s="359"/>
      <c r="PF2" s="359"/>
      <c r="PG2" s="359"/>
      <c r="PH2" s="359"/>
      <c r="PI2" s="359"/>
      <c r="PJ2" s="359"/>
      <c r="PK2" s="359"/>
      <c r="PL2" s="298"/>
      <c r="PM2" s="361"/>
      <c r="PN2" s="359"/>
      <c r="PO2" s="359"/>
      <c r="PP2" s="359"/>
      <c r="PQ2" s="359"/>
      <c r="PR2" s="359"/>
      <c r="PS2" s="359"/>
      <c r="PT2" s="359"/>
      <c r="PU2" s="298"/>
      <c r="PV2" s="361"/>
      <c r="PW2" s="359"/>
      <c r="PX2" s="359"/>
      <c r="PY2" s="359"/>
      <c r="PZ2" s="359"/>
      <c r="QA2" s="359"/>
      <c r="QB2" s="359"/>
      <c r="QC2" s="359"/>
      <c r="QD2" s="298"/>
      <c r="QE2" s="361"/>
      <c r="QF2" s="359"/>
      <c r="QG2" s="359"/>
      <c r="QH2" s="359"/>
      <c r="QI2" s="359"/>
      <c r="QJ2" s="359"/>
      <c r="QK2" s="359"/>
      <c r="QL2" s="359"/>
      <c r="QM2" s="298"/>
      <c r="QN2" s="361"/>
      <c r="QO2" s="359"/>
      <c r="QP2" s="359"/>
      <c r="QQ2" s="359"/>
      <c r="QR2" s="359"/>
      <c r="QS2" s="359"/>
      <c r="QT2" s="359"/>
      <c r="QU2" s="359"/>
      <c r="QV2" s="359"/>
      <c r="QW2" s="361"/>
      <c r="QX2" s="359"/>
      <c r="QY2" s="359"/>
      <c r="QZ2" s="360"/>
      <c r="RA2" s="361"/>
      <c r="RB2" s="359"/>
      <c r="RC2" s="359"/>
      <c r="RD2" s="360"/>
      <c r="RE2" s="361"/>
      <c r="RF2" s="359"/>
      <c r="RG2" s="359"/>
      <c r="RH2" s="360"/>
      <c r="RI2" s="361"/>
      <c r="RJ2" s="359"/>
      <c r="RK2" s="359"/>
      <c r="RL2" s="360"/>
    </row>
    <row r="3" spans="1:480" s="2" customFormat="1" x14ac:dyDescent="0.3">
      <c r="A3" s="1"/>
      <c r="B3" s="361"/>
      <c r="C3" s="360"/>
      <c r="D3" s="6"/>
      <c r="E3" s="4"/>
      <c r="F3" s="4"/>
      <c r="G3" s="5"/>
      <c r="H3" s="7"/>
      <c r="I3" s="7"/>
      <c r="J3" s="7"/>
      <c r="K3" s="7"/>
      <c r="L3" s="359"/>
      <c r="M3" s="359"/>
      <c r="N3" s="359"/>
      <c r="O3" s="359"/>
      <c r="P3" s="359"/>
      <c r="Q3" s="359"/>
      <c r="R3" s="359"/>
      <c r="S3" s="359"/>
      <c r="T3" s="359"/>
      <c r="U3" s="359"/>
      <c r="V3" s="359"/>
      <c r="W3" s="360"/>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1"/>
      <c r="BY3" s="359"/>
      <c r="BZ3" s="359"/>
      <c r="CA3" s="360"/>
      <c r="CB3" s="7"/>
      <c r="CC3" s="7"/>
      <c r="CD3" s="7"/>
      <c r="CE3" s="7"/>
      <c r="CF3" s="359"/>
      <c r="CG3" s="359"/>
      <c r="CH3" s="359"/>
      <c r="CI3" s="359"/>
      <c r="CJ3" s="359"/>
      <c r="CK3" s="359"/>
      <c r="CL3" s="359"/>
      <c r="CM3" s="359"/>
      <c r="CN3" s="359"/>
      <c r="CO3" s="359"/>
      <c r="CP3" s="359"/>
      <c r="CQ3" s="360"/>
      <c r="CR3" s="361"/>
      <c r="CS3" s="359"/>
      <c r="CT3" s="359"/>
      <c r="CU3" s="360"/>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1"/>
      <c r="GS3" s="360"/>
      <c r="GT3" s="359"/>
      <c r="GU3" s="359"/>
      <c r="GV3" s="359"/>
      <c r="GW3" s="359"/>
      <c r="GX3" s="359"/>
      <c r="GY3" s="359"/>
      <c r="GZ3" s="359"/>
      <c r="HA3" s="360"/>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59"/>
      <c r="KV3" s="359"/>
      <c r="KW3" s="359"/>
      <c r="KX3" s="359"/>
      <c r="KY3" s="359"/>
      <c r="KZ3" s="359"/>
      <c r="LA3" s="359"/>
      <c r="LB3" s="359"/>
      <c r="LC3" s="359"/>
      <c r="LD3" s="360"/>
      <c r="LE3" s="361"/>
      <c r="LF3" s="359"/>
      <c r="LG3" s="359"/>
      <c r="LH3" s="359"/>
      <c r="LI3" s="359"/>
      <c r="LJ3" s="360"/>
      <c r="LK3" s="361"/>
      <c r="LL3" s="359"/>
      <c r="LM3" s="359"/>
      <c r="LN3" s="359"/>
      <c r="LO3" s="359"/>
      <c r="LP3" s="360"/>
      <c r="LQ3" s="361"/>
      <c r="LR3" s="359"/>
      <c r="LS3" s="359"/>
      <c r="LT3" s="359"/>
      <c r="LU3" s="359"/>
      <c r="LV3" s="359"/>
      <c r="LW3" s="359"/>
      <c r="LX3" s="359"/>
      <c r="LY3" s="297"/>
      <c r="LZ3" s="298"/>
      <c r="MA3" s="359"/>
      <c r="MB3" s="359"/>
      <c r="MC3" s="359"/>
      <c r="MD3" s="359"/>
      <c r="ME3" s="359"/>
      <c r="MF3" s="359"/>
      <c r="MG3" s="359"/>
      <c r="MH3" s="359"/>
      <c r="MI3" s="298"/>
      <c r="MJ3" s="361"/>
      <c r="MK3" s="359"/>
      <c r="ML3" s="359"/>
      <c r="MM3" s="359"/>
      <c r="MN3" s="359"/>
      <c r="MO3" s="360"/>
      <c r="MP3" s="359"/>
      <c r="MQ3" s="359"/>
      <c r="MR3" s="359"/>
      <c r="MS3" s="359"/>
      <c r="MT3" s="359"/>
      <c r="MU3" s="340"/>
      <c r="MV3" s="361"/>
      <c r="MW3" s="359"/>
      <c r="MX3" s="359"/>
      <c r="MY3" s="359"/>
      <c r="MZ3" s="359"/>
      <c r="NA3" s="359"/>
      <c r="NB3" s="359"/>
      <c r="NC3" s="359"/>
      <c r="ND3" s="298"/>
      <c r="NE3" s="359"/>
      <c r="NF3" s="359"/>
      <c r="NG3" s="359"/>
      <c r="NH3" s="359"/>
      <c r="NI3" s="359"/>
      <c r="NJ3" s="359"/>
      <c r="NK3" s="359"/>
      <c r="NL3" s="359"/>
      <c r="NM3" s="298"/>
      <c r="NN3" s="361"/>
      <c r="NO3" s="359"/>
      <c r="NP3" s="359"/>
      <c r="NQ3" s="359"/>
      <c r="NR3" s="359"/>
      <c r="NS3" s="360"/>
      <c r="NT3" s="361"/>
      <c r="NU3" s="359"/>
      <c r="NV3" s="359"/>
      <c r="NW3" s="359"/>
      <c r="NX3" s="359"/>
      <c r="NY3" s="360"/>
      <c r="NZ3" s="359"/>
      <c r="OA3" s="359"/>
      <c r="OB3" s="359"/>
      <c r="OC3" s="359"/>
      <c r="OD3" s="359"/>
      <c r="OE3" s="359"/>
      <c r="OF3" s="359"/>
      <c r="OG3" s="359"/>
      <c r="OH3" s="298"/>
      <c r="OI3" s="359"/>
      <c r="OJ3" s="359"/>
      <c r="OK3" s="359"/>
      <c r="OL3" s="359"/>
      <c r="OM3" s="359"/>
      <c r="ON3" s="359"/>
      <c r="OO3" s="359"/>
      <c r="OP3" s="359"/>
      <c r="OQ3" s="341"/>
      <c r="OR3" s="361"/>
      <c r="OS3" s="359"/>
      <c r="OT3" s="359"/>
      <c r="OU3" s="359"/>
      <c r="OV3" s="359"/>
      <c r="OW3" s="360"/>
      <c r="OX3" s="361"/>
      <c r="OY3" s="359"/>
      <c r="OZ3" s="359"/>
      <c r="PA3" s="359"/>
      <c r="PB3" s="359"/>
      <c r="PC3" s="360"/>
      <c r="PD3" s="361"/>
      <c r="PE3" s="359"/>
      <c r="PF3" s="359"/>
      <c r="PG3" s="359"/>
      <c r="PH3" s="359"/>
      <c r="PI3" s="359"/>
      <c r="PJ3" s="359"/>
      <c r="PK3" s="359"/>
      <c r="PL3" s="298"/>
      <c r="PM3" s="361"/>
      <c r="PN3" s="359"/>
      <c r="PO3" s="359"/>
      <c r="PP3" s="359"/>
      <c r="PQ3" s="359"/>
      <c r="PR3" s="359"/>
      <c r="PS3" s="359"/>
      <c r="PT3" s="359"/>
      <c r="PU3" s="360"/>
      <c r="PV3" s="361"/>
      <c r="PW3" s="359"/>
      <c r="PX3" s="359"/>
      <c r="PY3" s="359"/>
      <c r="PZ3" s="359"/>
      <c r="QA3" s="359"/>
      <c r="QB3" s="359"/>
      <c r="QC3" s="359"/>
      <c r="QD3" s="298"/>
      <c r="QE3" s="361"/>
      <c r="QF3" s="359"/>
      <c r="QG3" s="359"/>
      <c r="QH3" s="359"/>
      <c r="QI3" s="359"/>
      <c r="QJ3" s="359"/>
      <c r="QK3" s="359"/>
      <c r="QL3" s="359"/>
      <c r="QM3" s="298"/>
      <c r="QN3" s="361"/>
      <c r="QO3" s="359"/>
      <c r="QP3" s="359"/>
      <c r="QQ3" s="359"/>
      <c r="QR3" s="359"/>
      <c r="QS3" s="359"/>
      <c r="QT3" s="359"/>
      <c r="QU3" s="359"/>
      <c r="QV3" s="359"/>
      <c r="QW3" s="361"/>
      <c r="QX3" s="359"/>
      <c r="QY3" s="359"/>
      <c r="QZ3" s="360"/>
      <c r="RA3" s="361"/>
      <c r="RB3" s="359"/>
      <c r="RC3" s="359"/>
      <c r="RD3" s="360"/>
      <c r="RE3" s="361"/>
      <c r="RF3" s="359"/>
      <c r="RG3" s="359"/>
      <c r="RH3" s="360"/>
      <c r="RI3" s="361"/>
      <c r="RJ3" s="359"/>
      <c r="RK3" s="359"/>
      <c r="RL3" s="360"/>
    </row>
    <row r="4" spans="1:480" s="2" customFormat="1" x14ac:dyDescent="0.3">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345</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434</v>
      </c>
      <c r="LK4" s="60" t="s">
        <v>13</v>
      </c>
      <c r="LL4" s="60" t="s">
        <v>14</v>
      </c>
      <c r="LM4" s="60" t="s">
        <v>15</v>
      </c>
      <c r="LN4" s="60" t="s">
        <v>16</v>
      </c>
      <c r="LO4" s="60" t="s">
        <v>17</v>
      </c>
      <c r="LP4" s="340" t="s">
        <v>434</v>
      </c>
      <c r="LQ4" s="61" t="s">
        <v>13</v>
      </c>
      <c r="LR4" s="11" t="s">
        <v>14</v>
      </c>
      <c r="LS4" s="11" t="s">
        <v>15</v>
      </c>
      <c r="LT4" s="11" t="s">
        <v>16</v>
      </c>
      <c r="LU4" s="4" t="s">
        <v>17</v>
      </c>
      <c r="LV4" s="11" t="s">
        <v>18</v>
      </c>
      <c r="LW4" s="11" t="s">
        <v>19</v>
      </c>
      <c r="LX4" s="297" t="s">
        <v>20</v>
      </c>
      <c r="LY4" s="297" t="s">
        <v>346</v>
      </c>
      <c r="LZ4" s="298" t="s">
        <v>347</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60" t="s">
        <v>17</v>
      </c>
      <c r="MU4" s="340" t="s">
        <v>434</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434</v>
      </c>
      <c r="NT4" s="11" t="s">
        <v>13</v>
      </c>
      <c r="NU4" s="11" t="s">
        <v>14</v>
      </c>
      <c r="NV4" s="11" t="s">
        <v>15</v>
      </c>
      <c r="NW4" s="11" t="s">
        <v>16</v>
      </c>
      <c r="NX4" s="340" t="s">
        <v>17</v>
      </c>
      <c r="NY4" s="341" t="s">
        <v>434</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434</v>
      </c>
      <c r="OX4" s="297" t="s">
        <v>13</v>
      </c>
      <c r="OY4" s="11" t="s">
        <v>14</v>
      </c>
      <c r="OZ4" s="11" t="s">
        <v>15</v>
      </c>
      <c r="PA4" s="11" t="s">
        <v>16</v>
      </c>
      <c r="PB4" s="60" t="s">
        <v>17</v>
      </c>
      <c r="PC4" s="340" t="s">
        <v>434</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3">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442</v>
      </c>
      <c r="HC5" s="4" t="s">
        <v>443</v>
      </c>
      <c r="HD5" s="4" t="s">
        <v>444</v>
      </c>
      <c r="HE5" s="4" t="s">
        <v>445</v>
      </c>
      <c r="HF5" s="4" t="s">
        <v>446</v>
      </c>
      <c r="HG5" s="4" t="s">
        <v>447</v>
      </c>
      <c r="HH5" s="4" t="s">
        <v>448</v>
      </c>
      <c r="HI5" s="4" t="s">
        <v>449</v>
      </c>
      <c r="HJ5" s="4" t="s">
        <v>450</v>
      </c>
      <c r="HK5" s="4" t="s">
        <v>451</v>
      </c>
      <c r="HL5" s="4" t="s">
        <v>452</v>
      </c>
      <c r="HM5" s="4" t="s">
        <v>453</v>
      </c>
      <c r="HN5" s="4" t="s">
        <v>454</v>
      </c>
      <c r="HO5" s="4" t="s">
        <v>455</v>
      </c>
      <c r="HP5" s="297" t="s">
        <v>237</v>
      </c>
      <c r="HQ5" s="298" t="s">
        <v>456</v>
      </c>
      <c r="HR5" s="4"/>
      <c r="HS5" s="4"/>
      <c r="HT5" s="4"/>
      <c r="HU5" s="4"/>
      <c r="HV5" s="4"/>
      <c r="HW5" s="4"/>
      <c r="HX5" s="45"/>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3">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45"/>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3">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row>
    <row r="8" spans="1:480" s="2" customFormat="1" x14ac:dyDescent="0.3">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row>
    <row r="9" spans="1:480" s="2" customFormat="1" x14ac:dyDescent="0.3">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row>
    <row r="10" spans="1:480" s="2" customFormat="1" x14ac:dyDescent="0.3">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3">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row>
    <row r="12" spans="1:480" s="2" customFormat="1" x14ac:dyDescent="0.3">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row>
    <row r="13" spans="1:480" s="2" customFormat="1" x14ac:dyDescent="0.3">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3">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3">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row>
    <row r="16" spans="1:480" s="2" customFormat="1" x14ac:dyDescent="0.3">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row>
    <row r="17" spans="1:480" s="2" customFormat="1" x14ac:dyDescent="0.3">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row>
    <row r="18" spans="1:480" s="2" customFormat="1" x14ac:dyDescent="0.3">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row>
    <row r="19" spans="1:480" s="2" customFormat="1" x14ac:dyDescent="0.3">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row>
    <row r="20" spans="1:480" s="2" customFormat="1" x14ac:dyDescent="0.3">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3">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3">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row>
    <row r="23" spans="1:480" s="28" customFormat="1" x14ac:dyDescent="0.3">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row>
    <row r="24" spans="1:480" x14ac:dyDescent="0.3">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0" x14ac:dyDescent="0.3">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0" x14ac:dyDescent="0.3">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0" x14ac:dyDescent="0.3">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0" x14ac:dyDescent="0.3">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0" x14ac:dyDescent="0.3">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0" x14ac:dyDescent="0.3">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0" x14ac:dyDescent="0.3">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0" x14ac:dyDescent="0.3">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0" x14ac:dyDescent="0.3">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0" x14ac:dyDescent="0.3">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0" x14ac:dyDescent="0.3">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0" s="28" customFormat="1" x14ac:dyDescent="0.3">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row>
    <row r="37" spans="1:480" x14ac:dyDescent="0.3">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0" x14ac:dyDescent="0.3">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0" x14ac:dyDescent="0.3">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0" x14ac:dyDescent="0.3">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0" x14ac:dyDescent="0.3">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0" x14ac:dyDescent="0.3">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0" x14ac:dyDescent="0.3">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0" x14ac:dyDescent="0.3">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0" x14ac:dyDescent="0.3">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0" x14ac:dyDescent="0.3">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0" x14ac:dyDescent="0.3">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row>
    <row r="48" spans="1:480" x14ac:dyDescent="0.3">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row>
    <row r="49" spans="1:481" x14ac:dyDescent="0.3">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row>
    <row r="50" spans="1:481" x14ac:dyDescent="0.3">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row>
    <row r="51" spans="1:481" x14ac:dyDescent="0.3">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row>
    <row r="52" spans="1:481" x14ac:dyDescent="0.3">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row>
    <row r="53" spans="1:481" x14ac:dyDescent="0.3">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row>
    <row r="54" spans="1:481" x14ac:dyDescent="0.3">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row>
    <row r="55" spans="1:481" x14ac:dyDescent="0.3">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67"/>
    </row>
    <row r="56" spans="1:481" x14ac:dyDescent="0.3">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4"/>
      <c r="KV56" s="354"/>
      <c r="KW56" s="354"/>
      <c r="KX56" s="354"/>
      <c r="KY56" s="354"/>
      <c r="KZ56" s="354"/>
      <c r="LA56" s="354"/>
      <c r="LB56" s="354"/>
      <c r="LC56" s="354"/>
      <c r="LD56" s="354"/>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row>
    <row r="57" spans="1:481" s="67" customFormat="1" x14ac:dyDescent="0.3">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4"/>
      <c r="KV57" s="354"/>
      <c r="KW57" s="354"/>
      <c r="KX57" s="354"/>
      <c r="KY57" s="354"/>
      <c r="KZ57" s="354"/>
      <c r="LA57" s="354"/>
      <c r="LB57" s="354"/>
      <c r="LC57" s="354"/>
      <c r="LD57" s="354"/>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8"/>
      <c r="RJ57" s="355"/>
      <c r="RK57" s="355"/>
      <c r="RL57" s="356"/>
    </row>
    <row r="58" spans="1:481" s="67" customFormat="1" x14ac:dyDescent="0.3">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4"/>
      <c r="KV58" s="354"/>
      <c r="KW58" s="354"/>
      <c r="KX58" s="354"/>
      <c r="KY58" s="354"/>
      <c r="KZ58" s="354"/>
      <c r="LA58" s="354"/>
      <c r="LB58" s="354"/>
      <c r="LC58" s="354"/>
      <c r="LD58" s="354"/>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8"/>
      <c r="RJ58" s="355"/>
      <c r="RK58" s="355"/>
      <c r="RL58" s="356"/>
    </row>
    <row r="59" spans="1:481" x14ac:dyDescent="0.3">
      <c r="A59" s="33"/>
      <c r="B59" s="19"/>
      <c r="C59" s="17"/>
      <c r="D59" s="16"/>
      <c r="E59" s="16"/>
      <c r="F59" s="16"/>
      <c r="G59" s="17"/>
      <c r="H59" s="31"/>
      <c r="I59" s="31"/>
      <c r="J59" s="31"/>
      <c r="K59" s="31"/>
      <c r="L59" s="46"/>
      <c r="M59" s="46"/>
      <c r="N59" s="46"/>
      <c r="O59" s="46"/>
      <c r="P59" s="46"/>
      <c r="Q59" s="46"/>
      <c r="R59" s="46"/>
      <c r="S59" s="46"/>
      <c r="T59" s="46"/>
      <c r="U59" s="46"/>
      <c r="V59" s="46"/>
      <c r="W59" s="40"/>
      <c r="X59" s="36"/>
      <c r="Y59" s="36"/>
      <c r="Z59" s="36"/>
      <c r="AA59" s="36"/>
      <c r="AP59" s="58"/>
      <c r="AQ59" s="58"/>
      <c r="AR59" s="58"/>
      <c r="AS59" s="58"/>
      <c r="AT59" s="58"/>
      <c r="AU59" s="58"/>
      <c r="AV59" s="58"/>
      <c r="AX59" s="49"/>
      <c r="AY59" s="16"/>
      <c r="AZ59" s="16"/>
      <c r="BA59" s="16"/>
      <c r="BB59" s="16"/>
      <c r="BC59" s="16"/>
      <c r="BD59" s="16"/>
      <c r="BE59" s="16"/>
      <c r="BF59" s="19"/>
      <c r="BG59" s="19"/>
      <c r="BH59" s="19"/>
      <c r="BI59" s="19"/>
      <c r="BJ59" s="19"/>
      <c r="BK59" s="19"/>
      <c r="BL59" s="19"/>
      <c r="BM59" s="19"/>
      <c r="BN59" s="19"/>
      <c r="BO59" s="19"/>
      <c r="BP59" s="19"/>
      <c r="BQ59" s="19"/>
      <c r="BR59" s="19"/>
      <c r="BS59" s="19"/>
      <c r="BT59" s="19"/>
      <c r="BU59" s="17"/>
      <c r="BV59" s="19"/>
      <c r="BW59" s="17"/>
      <c r="BX59" s="16"/>
      <c r="BY59" s="16"/>
      <c r="BZ59" s="16"/>
      <c r="CA59" s="17"/>
      <c r="CB59" s="31"/>
      <c r="CC59" s="31"/>
      <c r="CD59" s="31"/>
      <c r="CE59" s="31"/>
      <c r="CF59" s="46"/>
      <c r="CG59" s="46"/>
      <c r="CH59" s="46"/>
      <c r="CI59" s="46"/>
      <c r="CJ59" s="46"/>
      <c r="CK59" s="46"/>
      <c r="CL59" s="46"/>
      <c r="CM59" s="46"/>
      <c r="CN59" s="46"/>
      <c r="CO59" s="46"/>
      <c r="CP59" s="46"/>
      <c r="CQ59" s="40"/>
      <c r="CR59" s="38"/>
      <c r="CS59" s="38"/>
      <c r="CT59" s="38"/>
      <c r="CU59" s="40"/>
      <c r="CV59" s="46"/>
      <c r="CW59" s="19"/>
      <c r="CX59" s="19"/>
      <c r="CY59" s="19"/>
      <c r="CZ59" s="19"/>
      <c r="DA59" s="19"/>
      <c r="DB59" s="19"/>
      <c r="DC59" s="19"/>
      <c r="DD59" s="19"/>
      <c r="DE59" s="19"/>
      <c r="DF59" s="19"/>
      <c r="DG59" s="19"/>
      <c r="DH59" s="19"/>
      <c r="DI59" s="19"/>
      <c r="DJ59" s="19"/>
      <c r="DK59" s="19"/>
      <c r="DL59" s="19"/>
      <c r="DM59" s="19"/>
      <c r="DN59" s="19"/>
      <c r="DO59" s="19"/>
      <c r="DP59" s="19"/>
      <c r="DQ59" s="17"/>
      <c r="DR59" s="19"/>
      <c r="DS59" s="19"/>
      <c r="DT59" s="19"/>
      <c r="DU59" s="19"/>
      <c r="DV59" s="19"/>
      <c r="DW59" s="19"/>
      <c r="DX59" s="19"/>
      <c r="DY59" s="19"/>
      <c r="DZ59" s="19"/>
      <c r="EA59" s="19"/>
      <c r="EB59" s="19"/>
      <c r="EC59" s="19"/>
      <c r="ED59" s="57"/>
      <c r="EE59" s="57"/>
      <c r="EF59" s="57"/>
      <c r="EG59" s="57"/>
      <c r="EH59" s="57"/>
      <c r="EI59" s="57"/>
      <c r="EJ59" s="57"/>
      <c r="EK59" s="57"/>
      <c r="EL59" s="57"/>
      <c r="EM59" s="57"/>
      <c r="EN59" s="57"/>
      <c r="EO59" s="17"/>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19"/>
      <c r="FQ59" s="19"/>
      <c r="FR59" s="19"/>
      <c r="FS59" s="19"/>
      <c r="FT59" s="19"/>
      <c r="FU59" s="19"/>
      <c r="FV59" s="19"/>
      <c r="FW59" s="19"/>
      <c r="FX59" s="19"/>
      <c r="FY59" s="19"/>
      <c r="FZ59" s="19"/>
      <c r="GA59" s="17"/>
      <c r="GB59" s="19"/>
      <c r="GC59" s="19"/>
      <c r="GD59" s="19"/>
      <c r="GE59" s="19"/>
      <c r="GF59" s="19"/>
      <c r="GG59" s="19"/>
      <c r="GH59" s="19"/>
      <c r="GI59" s="19"/>
      <c r="GJ59" s="19"/>
      <c r="GK59" s="19"/>
      <c r="GL59" s="19"/>
      <c r="GM59" s="19"/>
      <c r="GN59" s="19"/>
      <c r="GO59" s="19"/>
      <c r="GP59" s="19"/>
      <c r="GQ59" s="17"/>
      <c r="GR59" s="16"/>
      <c r="GS59" s="17"/>
      <c r="GT59" s="1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6"/>
      <c r="JD59" s="16"/>
      <c r="JE59" s="16"/>
      <c r="JF59" s="19"/>
      <c r="JG59" s="17"/>
      <c r="JH59" s="19"/>
      <c r="JI59" s="16"/>
      <c r="JJ59" s="16"/>
      <c r="JK59" s="16"/>
      <c r="JL59" s="16"/>
      <c r="JM59" s="16"/>
      <c r="JN59" s="16"/>
      <c r="JO59" s="16"/>
      <c r="JP59" s="16"/>
      <c r="JQ59" s="16"/>
      <c r="JR59" s="19"/>
      <c r="JS59" s="17"/>
      <c r="JT59" s="19"/>
      <c r="JU59" s="16"/>
      <c r="JV59" s="16"/>
      <c r="JW59" s="16"/>
      <c r="JX59" s="16"/>
      <c r="JY59" s="16"/>
      <c r="JZ59" s="16"/>
      <c r="KA59" s="16"/>
      <c r="KB59" s="16"/>
      <c r="KC59" s="16"/>
      <c r="KD59" s="19"/>
      <c r="KE59" s="17"/>
      <c r="KF59" s="19"/>
      <c r="KG59" s="16"/>
      <c r="KH59" s="16"/>
      <c r="KI59" s="16"/>
      <c r="KJ59" s="16"/>
      <c r="KK59" s="16"/>
      <c r="KL59" s="16"/>
      <c r="KM59" s="17"/>
      <c r="KN59" s="81"/>
      <c r="KO59" s="19"/>
      <c r="KP59" s="19"/>
      <c r="KQ59" s="19"/>
      <c r="KR59" s="19"/>
      <c r="KS59" s="19"/>
      <c r="KT59" s="17"/>
      <c r="KU59" s="16"/>
      <c r="KV59" s="16"/>
      <c r="KW59" s="16"/>
      <c r="KX59" s="16"/>
      <c r="KY59" s="16"/>
      <c r="KZ59" s="16"/>
      <c r="LA59" s="16"/>
      <c r="LB59" s="16"/>
      <c r="LC59" s="16"/>
      <c r="LD59" s="16"/>
      <c r="LE59" s="49"/>
      <c r="LF59" s="16">
        <f>+LF58+LE58</f>
        <v>0.125</v>
      </c>
      <c r="LG59" s="16"/>
      <c r="LH59" s="16">
        <f>+LH58+LI58</f>
        <v>0.125</v>
      </c>
      <c r="LI59" s="16"/>
      <c r="LJ59" s="17"/>
      <c r="LK59" s="19"/>
      <c r="LL59" s="19"/>
      <c r="LM59" s="19"/>
      <c r="LN59" s="19"/>
      <c r="LO59" s="19"/>
      <c r="LP59" s="19"/>
      <c r="LQ59" s="49"/>
      <c r="LR59" s="16"/>
      <c r="LS59" s="16"/>
      <c r="LT59" s="16"/>
      <c r="LU59" s="16"/>
      <c r="LV59" s="16"/>
      <c r="LW59" s="16"/>
      <c r="LX59" s="19"/>
      <c r="LY59" s="19"/>
      <c r="LZ59" s="17"/>
      <c r="MA59" s="16"/>
      <c r="MB59" s="16"/>
      <c r="MC59" s="16"/>
      <c r="MD59" s="16"/>
      <c r="ME59" s="16"/>
      <c r="MF59" s="16"/>
      <c r="MG59" s="16"/>
      <c r="MH59" s="19"/>
      <c r="MI59" s="17"/>
      <c r="MJ59" s="16"/>
      <c r="MK59" s="16"/>
      <c r="ML59" s="16"/>
      <c r="MM59" s="16"/>
      <c r="MN59" s="16"/>
      <c r="MO59" s="17"/>
      <c r="MP59" s="16"/>
      <c r="MQ59" s="16"/>
      <c r="MR59" s="16"/>
      <c r="MS59" s="16"/>
      <c r="MT59" s="19"/>
      <c r="MU59" s="19"/>
      <c r="MV59" s="49"/>
      <c r="MW59" s="16"/>
      <c r="MX59" s="16"/>
      <c r="MY59" s="16"/>
      <c r="MZ59" s="16"/>
      <c r="NA59" s="16"/>
      <c r="NB59" s="16"/>
      <c r="NC59" s="19"/>
      <c r="ND59" s="17"/>
      <c r="NE59" s="16"/>
      <c r="NF59" s="16"/>
      <c r="NG59" s="16"/>
      <c r="NH59" s="16"/>
      <c r="NI59" s="16"/>
      <c r="NJ59" s="16"/>
      <c r="NK59" s="16"/>
      <c r="NL59" s="19"/>
      <c r="NM59" s="17"/>
      <c r="NN59" s="19"/>
      <c r="NO59" s="16"/>
      <c r="NP59" s="16"/>
      <c r="NQ59" s="16"/>
      <c r="NR59" s="16"/>
      <c r="NS59" s="17"/>
      <c r="NT59" s="16"/>
      <c r="NU59" s="16"/>
      <c r="NV59" s="16"/>
      <c r="NW59" s="16"/>
      <c r="NX59" s="19"/>
      <c r="NY59" s="17"/>
      <c r="NZ59" s="19"/>
      <c r="OA59" s="16"/>
      <c r="OB59" s="16"/>
      <c r="OC59" s="16"/>
      <c r="OD59" s="16"/>
      <c r="OE59" s="16"/>
      <c r="OF59" s="16"/>
      <c r="OG59" s="19"/>
      <c r="OH59" s="17"/>
      <c r="OI59" s="16"/>
      <c r="OJ59" s="16"/>
      <c r="OK59" s="16"/>
      <c r="OL59" s="16"/>
      <c r="OM59" s="16"/>
      <c r="ON59" s="16"/>
      <c r="OO59" s="16"/>
      <c r="OP59" s="19"/>
      <c r="OQ59" s="17"/>
      <c r="OR59" s="16"/>
      <c r="OS59" s="16"/>
      <c r="OT59" s="16"/>
      <c r="OU59" s="16"/>
      <c r="OV59" s="19"/>
      <c r="OW59" s="17"/>
      <c r="OX59" s="19"/>
      <c r="OY59" s="16"/>
      <c r="OZ59" s="16"/>
      <c r="PA59" s="16"/>
      <c r="PB59" s="19"/>
      <c r="PC59" s="19"/>
      <c r="PD59" s="49"/>
      <c r="PE59" s="16"/>
      <c r="PF59" s="16"/>
      <c r="PG59" s="16"/>
      <c r="PH59" s="16"/>
      <c r="PI59" s="16"/>
      <c r="PJ59" s="16"/>
      <c r="PK59" s="19"/>
      <c r="PL59" s="17"/>
      <c r="PM59" s="19"/>
      <c r="PN59" s="16"/>
      <c r="PO59" s="16"/>
      <c r="PP59" s="16"/>
      <c r="PQ59" s="16"/>
      <c r="PR59" s="16"/>
      <c r="PS59" s="16"/>
      <c r="PT59" s="19"/>
      <c r="PU59" s="17"/>
      <c r="PV59" s="19"/>
      <c r="PW59" s="16"/>
      <c r="PX59" s="16"/>
      <c r="PY59" s="16"/>
      <c r="PZ59" s="16"/>
      <c r="QA59" s="16"/>
      <c r="QB59" s="16"/>
      <c r="QC59" s="19"/>
      <c r="QD59" s="17"/>
      <c r="QE59" s="19"/>
      <c r="QF59" s="16"/>
      <c r="QG59" s="16"/>
      <c r="QH59" s="16"/>
      <c r="QI59" s="16"/>
      <c r="QJ59" s="16"/>
      <c r="QK59" s="19"/>
      <c r="QL59" s="19"/>
      <c r="QM59" s="17"/>
      <c r="QN59" s="19"/>
      <c r="QO59" s="16"/>
      <c r="QP59" s="16"/>
      <c r="QQ59" s="16"/>
      <c r="QR59" s="16"/>
      <c r="QS59" s="16"/>
      <c r="QT59" s="16"/>
      <c r="QU59" s="19"/>
      <c r="QV59" s="17"/>
      <c r="QW59" s="49"/>
      <c r="QX59" s="19"/>
      <c r="QY59" s="19"/>
      <c r="QZ59" s="17"/>
      <c r="RA59" s="49"/>
      <c r="RB59" s="19"/>
      <c r="RC59" s="19"/>
      <c r="RD59" s="17"/>
      <c r="RE59" s="49"/>
      <c r="RF59" s="19"/>
      <c r="RG59" s="19"/>
      <c r="RH59" s="17"/>
      <c r="RI59" s="49"/>
      <c r="RJ59" s="19"/>
      <c r="RK59" s="19"/>
      <c r="RL59" s="17"/>
    </row>
    <row r="60" spans="1:481" x14ac:dyDescent="0.3">
      <c r="A60" s="33"/>
      <c r="B60" s="19"/>
      <c r="C60" s="17"/>
      <c r="D60" s="16"/>
      <c r="E60" s="16"/>
      <c r="F60" s="16"/>
      <c r="G60" s="17"/>
      <c r="H60" s="31"/>
      <c r="I60" s="31"/>
      <c r="J60" s="31"/>
      <c r="K60" s="31"/>
      <c r="L60" s="46"/>
      <c r="M60" s="46"/>
      <c r="N60" s="46"/>
      <c r="O60" s="46"/>
      <c r="P60" s="46"/>
      <c r="Q60" s="46"/>
      <c r="R60" s="46"/>
      <c r="S60" s="46"/>
      <c r="T60" s="46"/>
      <c r="U60" s="46"/>
      <c r="V60" s="46"/>
      <c r="W60" s="40"/>
      <c r="X60" s="36"/>
      <c r="Y60" s="36"/>
      <c r="Z60" s="36"/>
      <c r="AA60" s="36"/>
      <c r="AP60" s="58"/>
      <c r="AQ60" s="58"/>
      <c r="AR60" s="58"/>
      <c r="AS60" s="58"/>
      <c r="AT60" s="58"/>
      <c r="AU60" s="58"/>
      <c r="AV60" s="58"/>
      <c r="AX60" s="49"/>
      <c r="AY60" s="16"/>
      <c r="AZ60" s="16"/>
      <c r="BA60" s="16"/>
      <c r="BB60" s="16"/>
      <c r="BC60" s="16"/>
      <c r="BD60" s="16"/>
      <c r="BE60" s="16"/>
      <c r="BF60" s="19"/>
      <c r="BG60" s="19"/>
      <c r="BH60" s="19"/>
      <c r="BI60" s="19"/>
      <c r="BJ60" s="19"/>
      <c r="BK60" s="19"/>
      <c r="BL60" s="19"/>
      <c r="BM60" s="19"/>
      <c r="BN60" s="19"/>
      <c r="BO60" s="19"/>
      <c r="BP60" s="19"/>
      <c r="BQ60" s="19"/>
      <c r="BR60" s="19"/>
      <c r="BS60" s="19"/>
      <c r="BT60" s="19"/>
      <c r="BU60" s="17"/>
      <c r="BV60" s="19"/>
      <c r="BW60" s="17"/>
      <c r="BX60" s="16"/>
      <c r="BY60" s="16"/>
      <c r="BZ60" s="16"/>
      <c r="CA60" s="17"/>
      <c r="CB60" s="31"/>
      <c r="CC60" s="31"/>
      <c r="CD60" s="31"/>
      <c r="CE60" s="31"/>
      <c r="CF60" s="46"/>
      <c r="CG60" s="46"/>
      <c r="CH60" s="46"/>
      <c r="CI60" s="46"/>
      <c r="CJ60" s="46"/>
      <c r="CK60" s="46"/>
      <c r="CL60" s="46"/>
      <c r="CM60" s="46"/>
      <c r="CN60" s="46"/>
      <c r="CO60" s="46"/>
      <c r="CP60" s="46"/>
      <c r="CQ60" s="40"/>
      <c r="CR60" s="38"/>
      <c r="CS60" s="38"/>
      <c r="CT60" s="38"/>
      <c r="CU60" s="40"/>
      <c r="CV60" s="46"/>
      <c r="CW60" s="19"/>
      <c r="CX60" s="19"/>
      <c r="CY60" s="19"/>
      <c r="CZ60" s="19"/>
      <c r="DA60" s="19"/>
      <c r="DB60" s="19"/>
      <c r="DC60" s="19"/>
      <c r="DD60" s="19"/>
      <c r="DE60" s="19"/>
      <c r="DF60" s="19"/>
      <c r="DG60" s="19"/>
      <c r="DH60" s="19"/>
      <c r="DI60" s="19"/>
      <c r="DJ60" s="19"/>
      <c r="DK60" s="19"/>
      <c r="DL60" s="19"/>
      <c r="DM60" s="19"/>
      <c r="DN60" s="19"/>
      <c r="DO60" s="19"/>
      <c r="DP60" s="19"/>
      <c r="DQ60" s="17"/>
      <c r="DR60" s="19"/>
      <c r="DS60" s="19"/>
      <c r="DT60" s="19"/>
      <c r="DU60" s="19"/>
      <c r="DV60" s="19"/>
      <c r="DW60" s="19"/>
      <c r="DX60" s="19"/>
      <c r="DY60" s="19"/>
      <c r="DZ60" s="19"/>
      <c r="EA60" s="19"/>
      <c r="EB60" s="19"/>
      <c r="EC60" s="19"/>
      <c r="ED60" s="57"/>
      <c r="EE60" s="57"/>
      <c r="EF60" s="57"/>
      <c r="EG60" s="57"/>
      <c r="EH60" s="57"/>
      <c r="EI60" s="57"/>
      <c r="EJ60" s="57"/>
      <c r="EK60" s="57"/>
      <c r="EL60" s="57"/>
      <c r="EM60" s="57"/>
      <c r="EN60" s="57"/>
      <c r="EO60" s="17"/>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19"/>
      <c r="FQ60" s="19"/>
      <c r="FR60" s="19"/>
      <c r="FS60" s="19"/>
      <c r="FT60" s="19"/>
      <c r="FU60" s="19"/>
      <c r="FV60" s="19"/>
      <c r="FW60" s="19"/>
      <c r="FX60" s="19"/>
      <c r="FY60" s="19"/>
      <c r="FZ60" s="19"/>
      <c r="GA60" s="17"/>
      <c r="GB60" s="19"/>
      <c r="GC60" s="19"/>
      <c r="GD60" s="19"/>
      <c r="GE60" s="19"/>
      <c r="GF60" s="19"/>
      <c r="GG60" s="19"/>
      <c r="GH60" s="19"/>
      <c r="GI60" s="19"/>
      <c r="GJ60" s="19"/>
      <c r="GK60" s="19"/>
      <c r="GL60" s="19"/>
      <c r="GM60" s="19"/>
      <c r="GN60" s="19"/>
      <c r="GO60" s="19"/>
      <c r="GP60" s="19"/>
      <c r="GQ60" s="17"/>
      <c r="GR60" s="16"/>
      <c r="GS60" s="17"/>
      <c r="GT60" s="1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6"/>
      <c r="JD60" s="16"/>
      <c r="JE60" s="16"/>
      <c r="JF60" s="19"/>
      <c r="JG60" s="17"/>
      <c r="JH60" s="19"/>
      <c r="JI60" s="16"/>
      <c r="JJ60" s="16"/>
      <c r="JK60" s="16"/>
      <c r="JL60" s="16"/>
      <c r="JM60" s="16"/>
      <c r="JN60" s="16"/>
      <c r="JO60" s="16"/>
      <c r="JP60" s="16"/>
      <c r="JQ60" s="16"/>
      <c r="JR60" s="19"/>
      <c r="JS60" s="17"/>
      <c r="JT60" s="19"/>
      <c r="JU60" s="16"/>
      <c r="JV60" s="16"/>
      <c r="JW60" s="16"/>
      <c r="JX60" s="16"/>
      <c r="JY60" s="16"/>
      <c r="JZ60" s="16"/>
      <c r="KA60" s="16"/>
      <c r="KB60" s="16"/>
      <c r="KC60" s="16"/>
      <c r="KD60" s="19"/>
      <c r="KE60" s="17"/>
      <c r="KF60" s="19"/>
      <c r="KG60" s="16"/>
      <c r="KH60" s="16"/>
      <c r="KI60" s="16"/>
      <c r="KJ60" s="16"/>
      <c r="KK60" s="16"/>
      <c r="KL60" s="16"/>
      <c r="KM60" s="17"/>
      <c r="KN60" s="81"/>
      <c r="KO60" s="19"/>
      <c r="KP60" s="19"/>
      <c r="KQ60" s="19"/>
      <c r="KR60" s="19"/>
      <c r="KS60" s="19"/>
      <c r="KT60" s="17"/>
      <c r="KU60" s="16"/>
      <c r="KV60" s="16"/>
      <c r="KW60" s="16"/>
      <c r="KX60" s="16"/>
      <c r="KY60" s="16"/>
      <c r="KZ60" s="16"/>
      <c r="LA60" s="16"/>
      <c r="LB60" s="16"/>
      <c r="LC60" s="16"/>
      <c r="LD60" s="16"/>
      <c r="LE60" s="49"/>
      <c r="LF60" s="16"/>
      <c r="LG60" s="16">
        <f>+LH59-LF59</f>
        <v>0</v>
      </c>
      <c r="LH60" s="16"/>
      <c r="LI60" s="16"/>
      <c r="LJ60" s="17"/>
      <c r="LK60" s="19"/>
      <c r="LL60" s="19">
        <f>+LK56+LL56</f>
        <v>6.6666666666666693E-2</v>
      </c>
      <c r="LM60" s="19"/>
      <c r="LN60" s="19">
        <f>+LN57+LO57</f>
        <v>0.15789473684210539</v>
      </c>
      <c r="LO60" s="19">
        <f>+LN51+LO51</f>
        <v>7.1428571428571425E-2</v>
      </c>
      <c r="LP60" s="19"/>
      <c r="LQ60" s="49"/>
      <c r="LR60" s="16"/>
      <c r="LS60" s="16"/>
      <c r="LT60" s="16"/>
      <c r="LU60" s="16"/>
      <c r="LV60" s="16"/>
      <c r="LW60" s="16"/>
      <c r="LX60" s="19"/>
      <c r="LY60" s="19"/>
      <c r="LZ60" s="17"/>
      <c r="MA60" s="16"/>
      <c r="MB60" s="16"/>
      <c r="MC60" s="16"/>
      <c r="MD60" s="16"/>
      <c r="ME60" s="16"/>
      <c r="MF60" s="16"/>
      <c r="MG60" s="16"/>
      <c r="MH60" s="19"/>
      <c r="MI60" s="17"/>
      <c r="MJ60" s="16"/>
      <c r="MK60" s="16"/>
      <c r="ML60" s="16"/>
      <c r="MM60" s="16"/>
      <c r="MN60" s="16"/>
      <c r="MO60" s="17"/>
      <c r="MP60" s="16"/>
      <c r="MQ60" s="16">
        <f>+MP58+MQ58</f>
        <v>0.11764705882352899</v>
      </c>
      <c r="MR60" s="16"/>
      <c r="MS60" s="16">
        <f>+MS58+MT58</f>
        <v>0.35294117647058798</v>
      </c>
      <c r="MT60" s="19"/>
      <c r="MU60" s="19"/>
      <c r="MV60" s="49"/>
      <c r="MW60" s="16"/>
      <c r="MX60" s="16"/>
      <c r="MY60" s="16"/>
      <c r="MZ60" s="16"/>
      <c r="NA60" s="16"/>
      <c r="NB60" s="16"/>
      <c r="NC60" s="19"/>
      <c r="ND60" s="17"/>
      <c r="NE60" s="16"/>
      <c r="NF60" s="16"/>
      <c r="NG60" s="16"/>
      <c r="NH60" s="16"/>
      <c r="NI60" s="16"/>
      <c r="NJ60" s="16"/>
      <c r="NK60" s="16"/>
      <c r="NL60" s="19"/>
      <c r="NM60" s="17"/>
      <c r="NN60" s="19"/>
      <c r="NO60" s="16">
        <f>+NO57+NN57</f>
        <v>0</v>
      </c>
      <c r="NP60" s="16"/>
      <c r="NQ60" s="16">
        <f>+NQ57+NR57</f>
        <v>0.2</v>
      </c>
      <c r="NR60" s="16">
        <f>+NQ60-NO60</f>
        <v>0.2</v>
      </c>
      <c r="NS60" s="17"/>
      <c r="NT60" s="16"/>
      <c r="NU60" s="16"/>
      <c r="NV60" s="16"/>
      <c r="NW60" s="16"/>
      <c r="NX60" s="19"/>
      <c r="NY60" s="17"/>
      <c r="NZ60" s="19"/>
      <c r="OA60" s="16"/>
      <c r="OB60" s="16"/>
      <c r="OC60" s="16"/>
      <c r="OD60" s="16"/>
      <c r="OE60" s="16"/>
      <c r="OF60" s="16"/>
      <c r="OG60" s="19"/>
      <c r="OH60" s="17"/>
      <c r="OI60" s="16"/>
      <c r="OJ60" s="16"/>
      <c r="OK60" s="16"/>
      <c r="OL60" s="16"/>
      <c r="OM60" s="16"/>
      <c r="ON60" s="16"/>
      <c r="OO60" s="16"/>
      <c r="OP60" s="19"/>
      <c r="OQ60" s="17"/>
      <c r="OR60" s="16"/>
      <c r="OS60" s="16"/>
      <c r="OT60" s="16"/>
      <c r="OU60" s="16"/>
      <c r="OV60" s="19"/>
      <c r="OW60" s="17"/>
      <c r="OX60" s="19"/>
      <c r="OY60" s="16"/>
      <c r="OZ60" s="16"/>
      <c r="PA60" s="16"/>
      <c r="PB60" s="19"/>
      <c r="PC60" s="19"/>
      <c r="PD60" s="49"/>
      <c r="PE60" s="16"/>
      <c r="PF60" s="16"/>
      <c r="PG60" s="16"/>
      <c r="PH60" s="16"/>
      <c r="PI60" s="16"/>
      <c r="PJ60" s="16"/>
      <c r="PK60" s="19"/>
      <c r="PL60" s="17"/>
      <c r="PM60" s="19"/>
      <c r="PN60" s="16"/>
      <c r="PO60" s="16"/>
      <c r="PP60" s="16"/>
      <c r="PQ60" s="16"/>
      <c r="PR60" s="16"/>
      <c r="PS60" s="16"/>
      <c r="PT60" s="19"/>
      <c r="PU60" s="17"/>
      <c r="PV60" s="19"/>
      <c r="PW60" s="16"/>
      <c r="PX60" s="16"/>
      <c r="PY60" s="16"/>
      <c r="PZ60" s="16"/>
      <c r="QA60" s="16"/>
      <c r="QB60" s="16"/>
      <c r="QC60" s="19"/>
      <c r="QD60" s="17"/>
      <c r="QE60" s="19"/>
      <c r="QF60" s="16"/>
      <c r="QG60" s="16"/>
      <c r="QH60" s="16"/>
      <c r="QI60" s="16"/>
      <c r="QJ60" s="16"/>
      <c r="QK60" s="19"/>
      <c r="QL60" s="19"/>
      <c r="QM60" s="17"/>
      <c r="QN60" s="19"/>
      <c r="QO60" s="16"/>
      <c r="QP60" s="16"/>
      <c r="QQ60" s="16"/>
      <c r="QR60" s="16"/>
      <c r="QS60" s="16"/>
      <c r="QT60" s="16"/>
      <c r="QU60" s="19"/>
      <c r="QV60" s="17"/>
      <c r="QW60" s="49"/>
      <c r="QX60" s="19"/>
      <c r="QY60" s="19"/>
      <c r="QZ60" s="17"/>
      <c r="RA60" s="49"/>
      <c r="RB60" s="19"/>
      <c r="RC60" s="19"/>
      <c r="RD60" s="17"/>
      <c r="RE60" s="49"/>
      <c r="RF60" s="19"/>
      <c r="RG60" s="19"/>
      <c r="RH60" s="17"/>
      <c r="RI60" s="49"/>
      <c r="RJ60" s="19"/>
      <c r="RK60" s="19"/>
      <c r="RL60" s="17"/>
    </row>
    <row r="61" spans="1:481" x14ac:dyDescent="0.3">
      <c r="A61" s="33"/>
      <c r="B61" s="19"/>
      <c r="C61" s="17"/>
      <c r="D61" s="16"/>
      <c r="E61" s="16"/>
      <c r="F61" s="16"/>
      <c r="G61" s="17"/>
      <c r="H61" s="31"/>
      <c r="I61" s="31"/>
      <c r="J61" s="31"/>
      <c r="K61" s="31"/>
      <c r="L61" s="46"/>
      <c r="M61" s="46"/>
      <c r="N61" s="46"/>
      <c r="O61" s="46"/>
      <c r="P61" s="46"/>
      <c r="Q61" s="46"/>
      <c r="R61" s="46"/>
      <c r="S61" s="46"/>
      <c r="T61" s="46"/>
      <c r="U61" s="46"/>
      <c r="V61" s="46"/>
      <c r="W61" s="40"/>
      <c r="X61" s="36"/>
      <c r="Y61" s="36"/>
      <c r="Z61" s="36"/>
      <c r="AA61" s="36"/>
      <c r="AP61" s="58"/>
      <c r="AQ61" s="58"/>
      <c r="AR61" s="58"/>
      <c r="AS61" s="58"/>
      <c r="AT61" s="58"/>
      <c r="AU61" s="58"/>
      <c r="AV61" s="58"/>
      <c r="AX61" s="49"/>
      <c r="AY61" s="16"/>
      <c r="AZ61" s="16"/>
      <c r="BA61" s="16"/>
      <c r="BB61" s="16"/>
      <c r="BC61" s="16"/>
      <c r="BD61" s="16"/>
      <c r="BE61" s="16"/>
      <c r="BF61" s="19"/>
      <c r="BG61" s="19"/>
      <c r="BH61" s="19"/>
      <c r="BI61" s="19"/>
      <c r="BJ61" s="19"/>
      <c r="BK61" s="19"/>
      <c r="BL61" s="19"/>
      <c r="BM61" s="19"/>
      <c r="BN61" s="19"/>
      <c r="BO61" s="19"/>
      <c r="BP61" s="19"/>
      <c r="BQ61" s="19"/>
      <c r="BR61" s="19"/>
      <c r="BS61" s="19"/>
      <c r="BT61" s="19"/>
      <c r="BU61" s="17"/>
      <c r="BV61" s="19"/>
      <c r="BW61" s="17"/>
      <c r="BX61" s="16"/>
      <c r="BY61" s="16"/>
      <c r="BZ61" s="16"/>
      <c r="CA61" s="17"/>
      <c r="CB61" s="31"/>
      <c r="CC61" s="31"/>
      <c r="CD61" s="31"/>
      <c r="CE61" s="31"/>
      <c r="CF61" s="46"/>
      <c r="CG61" s="46"/>
      <c r="CH61" s="46"/>
      <c r="CI61" s="46"/>
      <c r="CJ61" s="46"/>
      <c r="CK61" s="46"/>
      <c r="CL61" s="46"/>
      <c r="CM61" s="46"/>
      <c r="CN61" s="46"/>
      <c r="CO61" s="46"/>
      <c r="CP61" s="46"/>
      <c r="CQ61" s="40"/>
      <c r="CR61" s="38"/>
      <c r="CS61" s="38"/>
      <c r="CT61" s="38"/>
      <c r="CU61" s="40"/>
      <c r="CV61" s="46"/>
      <c r="CW61" s="19"/>
      <c r="CX61" s="19"/>
      <c r="CY61" s="19"/>
      <c r="CZ61" s="19"/>
      <c r="DA61" s="19"/>
      <c r="DB61" s="19"/>
      <c r="DC61" s="19"/>
      <c r="DD61" s="19"/>
      <c r="DE61" s="19"/>
      <c r="DF61" s="19"/>
      <c r="DG61" s="19"/>
      <c r="DH61" s="19"/>
      <c r="DI61" s="19"/>
      <c r="DJ61" s="19"/>
      <c r="DK61" s="19"/>
      <c r="DL61" s="19"/>
      <c r="DM61" s="19"/>
      <c r="DN61" s="19"/>
      <c r="DO61" s="19"/>
      <c r="DP61" s="19"/>
      <c r="DQ61" s="17"/>
      <c r="DR61" s="19"/>
      <c r="DS61" s="19"/>
      <c r="DT61" s="19"/>
      <c r="DU61" s="19"/>
      <c r="DV61" s="19"/>
      <c r="DW61" s="19"/>
      <c r="DX61" s="19"/>
      <c r="DY61" s="19"/>
      <c r="DZ61" s="19"/>
      <c r="EA61" s="19"/>
      <c r="EB61" s="19"/>
      <c r="EC61" s="19"/>
      <c r="ED61" s="57"/>
      <c r="EE61" s="57"/>
      <c r="EF61" s="57"/>
      <c r="EG61" s="57"/>
      <c r="EH61" s="57"/>
      <c r="EI61" s="57"/>
      <c r="EJ61" s="57"/>
      <c r="EK61" s="57"/>
      <c r="EL61" s="57"/>
      <c r="EM61" s="57"/>
      <c r="EN61" s="57"/>
      <c r="EO61" s="17"/>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19"/>
      <c r="FQ61" s="19"/>
      <c r="FR61" s="19"/>
      <c r="FS61" s="19"/>
      <c r="FT61" s="19"/>
      <c r="FU61" s="19"/>
      <c r="FV61" s="19"/>
      <c r="FW61" s="19"/>
      <c r="FX61" s="19"/>
      <c r="FY61" s="19"/>
      <c r="FZ61" s="19"/>
      <c r="GA61" s="17"/>
      <c r="GB61" s="19"/>
      <c r="GC61" s="19"/>
      <c r="GD61" s="19"/>
      <c r="GE61" s="19"/>
      <c r="GF61" s="19"/>
      <c r="GG61" s="19"/>
      <c r="GH61" s="19"/>
      <c r="GI61" s="19"/>
      <c r="GJ61" s="19"/>
      <c r="GK61" s="19"/>
      <c r="GL61" s="19"/>
      <c r="GM61" s="19"/>
      <c r="GN61" s="19"/>
      <c r="GO61" s="19"/>
      <c r="GP61" s="19"/>
      <c r="GQ61" s="17"/>
      <c r="GR61" s="16"/>
      <c r="GS61" s="17"/>
      <c r="GT61" s="1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6"/>
      <c r="JD61" s="16"/>
      <c r="JE61" s="16"/>
      <c r="JF61" s="19"/>
      <c r="JG61" s="17"/>
      <c r="JH61" s="19"/>
      <c r="JI61" s="16"/>
      <c r="JJ61" s="16"/>
      <c r="JK61" s="16"/>
      <c r="JL61" s="16"/>
      <c r="JM61" s="16"/>
      <c r="JN61" s="16"/>
      <c r="JO61" s="16"/>
      <c r="JP61" s="16"/>
      <c r="JQ61" s="16"/>
      <c r="JR61" s="19"/>
      <c r="JS61" s="17"/>
      <c r="JT61" s="19"/>
      <c r="JU61" s="16"/>
      <c r="JV61" s="16"/>
      <c r="JW61" s="16"/>
      <c r="JX61" s="16"/>
      <c r="JY61" s="16"/>
      <c r="JZ61" s="16"/>
      <c r="KA61" s="16"/>
      <c r="KB61" s="16"/>
      <c r="KC61" s="16"/>
      <c r="KD61" s="19"/>
      <c r="KE61" s="17"/>
      <c r="KF61" s="19"/>
      <c r="KG61" s="16"/>
      <c r="KH61" s="16"/>
      <c r="KI61" s="16"/>
      <c r="KJ61" s="16"/>
      <c r="KK61" s="16"/>
      <c r="KL61" s="16"/>
      <c r="KM61" s="17"/>
      <c r="KN61" s="81"/>
      <c r="KO61" s="19"/>
      <c r="KP61" s="19"/>
      <c r="KQ61" s="19"/>
      <c r="KR61" s="19"/>
      <c r="KS61" s="19"/>
      <c r="KT61" s="17"/>
      <c r="KU61" s="16"/>
      <c r="KV61" s="16"/>
      <c r="KW61" s="16"/>
      <c r="KX61" s="16"/>
      <c r="KY61" s="16"/>
      <c r="KZ61" s="16"/>
      <c r="LA61" s="16"/>
      <c r="LB61" s="16"/>
      <c r="LC61" s="16"/>
      <c r="LD61" s="16"/>
      <c r="LE61" s="49"/>
      <c r="LF61" s="16"/>
      <c r="LG61" s="16"/>
      <c r="LH61" s="16"/>
      <c r="LI61" s="16"/>
      <c r="LJ61" s="17"/>
      <c r="LK61" s="19"/>
      <c r="LL61" s="19"/>
      <c r="LM61" s="19"/>
      <c r="LN61" s="19">
        <f>+LN58+LO58</f>
        <v>0.3125</v>
      </c>
      <c r="LO61" s="19"/>
      <c r="LP61" s="19"/>
      <c r="LQ61" s="49"/>
      <c r="LR61" s="16"/>
      <c r="LS61" s="16"/>
      <c r="LT61" s="16"/>
      <c r="LU61" s="16"/>
      <c r="LV61" s="16"/>
      <c r="LW61" s="16"/>
      <c r="LX61" s="19"/>
      <c r="LY61" s="19"/>
      <c r="LZ61" s="17"/>
      <c r="MA61" s="16"/>
      <c r="MB61" s="16"/>
      <c r="MC61" s="16"/>
      <c r="MD61" s="16"/>
      <c r="ME61" s="16"/>
      <c r="MF61" s="16"/>
      <c r="MG61" s="16"/>
      <c r="MH61" s="19"/>
      <c r="MI61" s="17"/>
      <c r="MJ61" s="16"/>
      <c r="MK61" s="16">
        <f>+MK58+MJ58</f>
        <v>0.17647058823529399</v>
      </c>
      <c r="ML61" s="16"/>
      <c r="MM61" s="16">
        <f>+MM58+MN58</f>
        <v>0.11764705882352899</v>
      </c>
      <c r="MN61" s="16"/>
      <c r="MO61" s="17"/>
      <c r="MP61" s="16"/>
      <c r="MQ61" s="16"/>
      <c r="MR61" s="16"/>
      <c r="MS61" s="16"/>
      <c r="MT61" s="19"/>
      <c r="MU61" s="19"/>
      <c r="MV61" s="49"/>
      <c r="MW61" s="16"/>
      <c r="MX61" s="16"/>
      <c r="MY61" s="16"/>
      <c r="MZ61" s="16"/>
      <c r="NA61" s="16"/>
      <c r="NB61" s="16"/>
      <c r="NC61" s="19"/>
      <c r="ND61" s="17"/>
      <c r="NE61" s="16"/>
      <c r="NF61" s="16"/>
      <c r="NG61" s="16"/>
      <c r="NH61" s="16"/>
      <c r="NI61" s="16"/>
      <c r="NJ61" s="16"/>
      <c r="NK61" s="16"/>
      <c r="NL61" s="19"/>
      <c r="NM61" s="17"/>
      <c r="NN61" s="19"/>
      <c r="NO61" s="16">
        <f>+NO58+NN58</f>
        <v>0</v>
      </c>
      <c r="NP61" s="16"/>
      <c r="NQ61" s="16">
        <f>+NQ58+NR58</f>
        <v>0.11111111111111099</v>
      </c>
      <c r="NR61" s="16">
        <f>+NQ61-NO61</f>
        <v>0.11111111111111099</v>
      </c>
      <c r="NS61" s="17"/>
      <c r="NT61" s="16"/>
      <c r="NU61" s="16"/>
      <c r="NV61" s="16"/>
      <c r="NW61" s="16"/>
      <c r="NX61" s="19"/>
      <c r="NY61" s="17"/>
      <c r="NZ61" s="19"/>
      <c r="OA61" s="16"/>
      <c r="OB61" s="16"/>
      <c r="OC61" s="16"/>
      <c r="OD61" s="16"/>
      <c r="OE61" s="16"/>
      <c r="OF61" s="16"/>
      <c r="OG61" s="19"/>
      <c r="OH61" s="17"/>
      <c r="OI61" s="16"/>
      <c r="OJ61" s="16"/>
      <c r="OK61" s="16"/>
      <c r="OL61" s="16"/>
      <c r="OM61" s="16"/>
      <c r="ON61" s="16"/>
      <c r="OO61" s="16"/>
      <c r="OP61" s="19"/>
      <c r="OQ61" s="17"/>
      <c r="OR61" s="16"/>
      <c r="OS61" s="16">
        <f>+OR57+OS57</f>
        <v>0.4</v>
      </c>
      <c r="OT61" s="16"/>
      <c r="OU61" s="16">
        <f>+OU57+OV57</f>
        <v>0</v>
      </c>
      <c r="OV61" s="19">
        <f>+OU61-OS61</f>
        <v>-0.4</v>
      </c>
      <c r="OW61" s="17"/>
      <c r="OX61" s="19"/>
      <c r="OY61" s="16"/>
      <c r="OZ61" s="16"/>
      <c r="PA61" s="16"/>
      <c r="PB61" s="19"/>
      <c r="PC61" s="19"/>
      <c r="PD61" s="49"/>
      <c r="PE61" s="16"/>
      <c r="PF61" s="16"/>
      <c r="PG61" s="16"/>
      <c r="PH61" s="16"/>
      <c r="PI61" s="16"/>
      <c r="PJ61" s="16"/>
      <c r="PK61" s="19"/>
      <c r="PL61" s="17"/>
      <c r="PM61" s="19"/>
      <c r="PN61" s="16"/>
      <c r="PO61" s="16"/>
      <c r="PP61" s="16"/>
      <c r="PQ61" s="16"/>
      <c r="PR61" s="16"/>
      <c r="PS61" s="16"/>
      <c r="PT61" s="19"/>
      <c r="PU61" s="17"/>
      <c r="PV61" s="19"/>
      <c r="PW61" s="16"/>
      <c r="PX61" s="16"/>
      <c r="PY61" s="16"/>
      <c r="PZ61" s="16"/>
      <c r="QA61" s="16"/>
      <c r="QB61" s="16"/>
      <c r="QC61" s="19"/>
      <c r="QD61" s="17"/>
      <c r="QE61" s="19"/>
      <c r="QF61" s="16"/>
      <c r="QG61" s="16"/>
      <c r="QH61" s="16"/>
      <c r="QI61" s="16"/>
      <c r="QJ61" s="16"/>
      <c r="QK61" s="19"/>
      <c r="QL61" s="19"/>
      <c r="QM61" s="17"/>
      <c r="QN61" s="19"/>
      <c r="QO61" s="16"/>
      <c r="QP61" s="16"/>
      <c r="QQ61" s="16"/>
      <c r="QR61" s="16"/>
      <c r="QS61" s="16"/>
      <c r="QT61" s="16"/>
      <c r="QU61" s="19"/>
      <c r="QV61" s="17"/>
      <c r="QW61" s="49"/>
      <c r="QX61" s="19"/>
      <c r="QY61" s="19"/>
      <c r="QZ61" s="17"/>
      <c r="RA61" s="49"/>
      <c r="RB61" s="19"/>
      <c r="RC61" s="19"/>
      <c r="RD61" s="17"/>
      <c r="RE61" s="49"/>
      <c r="RF61" s="19"/>
      <c r="RG61" s="19"/>
      <c r="RH61" s="17"/>
      <c r="RI61" s="49"/>
      <c r="RJ61" s="19"/>
      <c r="RK61" s="19"/>
      <c r="RL61" s="17"/>
    </row>
    <row r="62" spans="1:481" x14ac:dyDescent="0.3">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16"/>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f>+MM61-MK61</f>
        <v>-5.8823529411764996E-2</v>
      </c>
      <c r="MM62" s="16"/>
      <c r="MN62" s="16"/>
      <c r="MO62" s="17"/>
      <c r="MP62" s="16"/>
      <c r="MQ62" s="16"/>
      <c r="MR62" s="16"/>
      <c r="MS62" s="16">
        <f>+MS57+MT57</f>
        <v>5.2631578947368397E-2</v>
      </c>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f>+OR58+OS58</f>
        <v>0.5</v>
      </c>
      <c r="OT62" s="16"/>
      <c r="OU62" s="16">
        <f>+OU58+OV58</f>
        <v>0.16666666666666699</v>
      </c>
      <c r="OV62" s="19">
        <f>+OU62-OS62</f>
        <v>-0.33333333333333304</v>
      </c>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1" x14ac:dyDescent="0.3">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1" x14ac:dyDescent="0.3">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3">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3">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3">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3">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3">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3">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3">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3">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3">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3">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3">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3">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3">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RI1:RL1"/>
    <mergeCell ref="RI3:RL3"/>
    <mergeCell ref="RI2:RL2"/>
    <mergeCell ref="RE3:RH3"/>
    <mergeCell ref="RE2:RH2"/>
    <mergeCell ref="RA2:RD2"/>
    <mergeCell ref="RA3:RD3"/>
    <mergeCell ref="QW3:QZ3"/>
    <mergeCell ref="QW2:QZ2"/>
    <mergeCell ref="QW1:QZ1"/>
    <mergeCell ref="RA1:RD1"/>
    <mergeCell ref="RE1:RH1"/>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CR3:CU3"/>
    <mergeCell ref="GR3:GS3"/>
    <mergeCell ref="GT3:HA3"/>
    <mergeCell ref="KF2:KI2"/>
    <mergeCell ref="KJ2:KM2"/>
    <mergeCell ref="HY2:IM2"/>
    <mergeCell ref="IO2:IU2"/>
    <mergeCell ref="IV2:JF2"/>
    <mergeCell ref="JH2:JR2"/>
    <mergeCell ref="JT2:KD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H2:K2"/>
    <mergeCell ref="L2:O2"/>
    <mergeCell ref="P2:S2"/>
    <mergeCell ref="T2:W2"/>
    <mergeCell ref="AX2:BI2"/>
    <mergeCell ref="BJ2:BU2"/>
    <mergeCell ref="B3:C3"/>
    <mergeCell ref="L3:O3"/>
    <mergeCell ref="P3:S3"/>
    <mergeCell ref="T3:W3"/>
    <mergeCell ref="AB2:AL2"/>
    <mergeCell ref="AM2:AW2"/>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4"/>
  <sheetViews>
    <sheetView showGridLines="0" workbookViewId="0">
      <selection activeCell="B15" sqref="B15:C15"/>
    </sheetView>
  </sheetViews>
  <sheetFormatPr baseColWidth="10" defaultColWidth="11.44140625" defaultRowHeight="13.2" x14ac:dyDescent="0.25"/>
  <cols>
    <col min="1" max="1" width="6.5546875" style="112" customWidth="1"/>
    <col min="2" max="2" width="10.6640625" style="112" customWidth="1"/>
    <col min="3" max="3" width="29.6640625" style="112" customWidth="1"/>
    <col min="4" max="4" width="16.44140625" style="112" customWidth="1"/>
    <col min="5" max="5" width="29.6640625" style="112" customWidth="1"/>
    <col min="6" max="16384" width="11.44140625" style="112"/>
  </cols>
  <sheetData>
    <row r="2" spans="1:5" s="158" customFormat="1" ht="55.5" customHeight="1" x14ac:dyDescent="0.25">
      <c r="B2" s="386" t="s">
        <v>148</v>
      </c>
      <c r="C2" s="386"/>
      <c r="D2" s="386"/>
      <c r="E2" s="386"/>
    </row>
    <row r="3" spans="1:5" ht="15.9" customHeight="1" thickBot="1" x14ac:dyDescent="0.3">
      <c r="A3" s="159"/>
      <c r="B3" s="115"/>
    </row>
    <row r="4" spans="1:5" ht="15.9" customHeight="1" x14ac:dyDescent="0.25">
      <c r="B4" s="387" t="s">
        <v>6</v>
      </c>
      <c r="C4" s="388"/>
      <c r="D4" s="389"/>
    </row>
    <row r="5" spans="1:5" ht="27.75" customHeight="1" x14ac:dyDescent="0.25">
      <c r="B5" s="390" t="s">
        <v>84</v>
      </c>
      <c r="C5" s="391"/>
      <c r="D5" s="276" t="s">
        <v>85</v>
      </c>
    </row>
    <row r="6" spans="1:5" ht="15.9" customHeight="1" x14ac:dyDescent="0.25">
      <c r="B6" s="384" t="s">
        <v>149</v>
      </c>
      <c r="C6" s="385"/>
      <c r="D6" s="277">
        <f>+IF(Indice!$D$7="Bancos",VLOOKUP(Indice!$D$6,Bancos!$A:$AAV,MATCH(Indice!$C$27,Bancos!$A$1:$AAV$1,0)+ROW(A1)-1,0),IF(Indice!$D$7="CFC",VLOOKUP(Indice!$D$6,CFC!$A:$ABM,MATCH(Indice!$C$27,Bancos!$A$1:$AAV$1,0)+ROW(A1)-1,0),VLOOKUP(Indice!$D$6,Coop!$A:$ABM,MATCH(Indice!$C$27,Bancos!$A$1:$AAV$1,0)+ROW(A1)-1,0)))</f>
        <v>0.238095238095238</v>
      </c>
    </row>
    <row r="7" spans="1:5" ht="15.9" customHeight="1" x14ac:dyDescent="0.25">
      <c r="B7" s="384" t="s">
        <v>150</v>
      </c>
      <c r="C7" s="385"/>
      <c r="D7" s="277">
        <f>+IF(Indice!$D$7="Bancos",VLOOKUP(Indice!$D$6,Bancos!$A:$AAV,MATCH(Indice!$C$27,Bancos!$A$1:$AAV$1,0)+ROW(A2)-1,0),IF(Indice!$D$7="CFC",VLOOKUP(Indice!$D$6,CFC!$A:$ABM,MATCH(Indice!$C$27,Bancos!$A$1:$AAV$1,0)+ROW(A2)-1,0),VLOOKUP(Indice!$D$6,Coop!$A:$ABM,MATCH(Indice!$C$27,Bancos!$A$1:$AAV$1,0)+ROW(A2)-1,0)))</f>
        <v>0.19047619047618999</v>
      </c>
    </row>
    <row r="8" spans="1:5" ht="15.9" customHeight="1" x14ac:dyDescent="0.25">
      <c r="B8" s="384" t="s">
        <v>151</v>
      </c>
      <c r="C8" s="385"/>
      <c r="D8" s="277">
        <f>+IF(Indice!$D$7="Bancos",VLOOKUP(Indice!$D$6,Bancos!$A:$AAV,MATCH(Indice!$C$27,Bancos!$A$1:$AAV$1,0)+ROW(A3)-1,0),IF(Indice!$D$7="CFC",VLOOKUP(Indice!$D$6,CFC!$A:$ABM,MATCH(Indice!$C$27,Bancos!$A$1:$AAV$1,0)+ROW(A3)-1,0),VLOOKUP(Indice!$D$6,Coop!$A:$ABM,MATCH(Indice!$C$27,Bancos!$A$1:$AAV$1,0)+ROW(A3)-1,0)))</f>
        <v>0.214285714285714</v>
      </c>
    </row>
    <row r="9" spans="1:5" ht="15.9" customHeight="1" x14ac:dyDescent="0.25">
      <c r="B9" s="384" t="s">
        <v>152</v>
      </c>
      <c r="C9" s="385"/>
      <c r="D9" s="277">
        <f>+IF(Indice!$D$7="Bancos",VLOOKUP(Indice!$D$6,Bancos!$A:$AAV,MATCH(Indice!$C$27,Bancos!$A$1:$AAV$1,0)+ROW(A4)-1,0),IF(Indice!$D$7="CFC",VLOOKUP(Indice!$D$6,CFC!$A:$ABM,MATCH(Indice!$C$27,Bancos!$A$1:$AAV$1,0)+ROW(A4)-1,0),VLOOKUP(Indice!$D$6,Coop!$A:$ABM,MATCH(Indice!$C$27,Bancos!$A$1:$AAV$1,0)+ROW(A4)-1,0)))</f>
        <v>0.214285714285714</v>
      </c>
    </row>
    <row r="10" spans="1:5" ht="15.9" customHeight="1" x14ac:dyDescent="0.25">
      <c r="B10" s="384" t="s">
        <v>153</v>
      </c>
      <c r="C10" s="385"/>
      <c r="D10" s="277">
        <f>+IF(Indice!$D$7="Bancos",VLOOKUP(Indice!$D$6,Bancos!$A:$AAV,MATCH(Indice!$C$27,Bancos!$A$1:$AAV$1,0)+ROW(A5)-1,0),IF(Indice!$D$7="CFC",VLOOKUP(Indice!$D$6,CFC!$A:$ABM,MATCH(Indice!$C$27,Bancos!$A$1:$AAV$1,0)+ROW(A5)-1,0),VLOOKUP(Indice!$D$6,Coop!$A:$ABM,MATCH(Indice!$C$27,Bancos!$A$1:$AAV$1,0)+ROW(A5)-1,0)))</f>
        <v>0.14285714285714299</v>
      </c>
    </row>
    <row r="11" spans="1:5" ht="15.9" customHeight="1" thickBot="1" x14ac:dyDescent="0.3">
      <c r="B11" s="392" t="s">
        <v>154</v>
      </c>
      <c r="C11" s="393"/>
      <c r="D11" s="278">
        <f>+IF(Indice!$D$7="Bancos",VLOOKUP(Indice!$D$6,Bancos!$A:$AAV,MATCH(Indice!$C$27,Bancos!$A$1:$AAV$1,0)+ROW(A6)-1,0),IF(Indice!$D$7="CFC",VLOOKUP(Indice!$D$6,CFC!$A:$ABM,MATCH(Indice!$C$27,Bancos!$A$1:$AAV$1,0)+ROW(A6)-1,0),VLOOKUP(Indice!$D$6,Coop!$A:$ABM,MATCH(Indice!$C$27,Bancos!$A$1:$AAV$1,0)+ROW(A6)-1,0)))</f>
        <v>0</v>
      </c>
    </row>
    <row r="12" spans="1:5" ht="15.9" customHeight="1" thickBot="1" x14ac:dyDescent="0.3">
      <c r="D12" s="161"/>
    </row>
    <row r="13" spans="1:5" ht="15.9" customHeight="1" x14ac:dyDescent="0.25">
      <c r="B13" s="387" t="s">
        <v>147</v>
      </c>
      <c r="C13" s="388"/>
      <c r="D13" s="389"/>
    </row>
    <row r="14" spans="1:5" ht="27" customHeight="1" x14ac:dyDescent="0.25">
      <c r="B14" s="390" t="s">
        <v>84</v>
      </c>
      <c r="C14" s="391"/>
      <c r="D14" s="276" t="s">
        <v>85</v>
      </c>
    </row>
    <row r="15" spans="1:5" ht="15.9" customHeight="1" x14ac:dyDescent="0.25">
      <c r="B15" s="384" t="s">
        <v>149</v>
      </c>
      <c r="C15" s="385"/>
      <c r="D15" s="277">
        <f>+IF(Indice!$D$7="Bancos",VLOOKUP(Indice!$D$6,Bancos!$A:$AAV,MATCH(Indice!$C$27,Bancos!$A$1:$AAV$1,0)+ROW(A6),0),IF(Indice!$D$7="CFC",VLOOKUP(Indice!$D$6,CFC!$A:$ABM,MATCH(Indice!$C$27,Bancos!$A$1:$AAV$1,0)+ROW(A6),0),VLOOKUP(Indice!$D$6,Coop!$A:$ABM,MATCH(Indice!$C$27,Bancos!$A$1:$AAV$1,0)+ROW(A6),0)))</f>
        <v>0.238095238095238</v>
      </c>
    </row>
    <row r="16" spans="1:5" ht="15.9" customHeight="1" x14ac:dyDescent="0.25">
      <c r="B16" s="384" t="s">
        <v>150</v>
      </c>
      <c r="C16" s="385"/>
      <c r="D16" s="277">
        <f>+IF(Indice!$D$7="Bancos",VLOOKUP(Indice!$D$6,Bancos!$A:$AAV,MATCH(Indice!$C$27,Bancos!$A$1:$AAV$1,0)+ROW(A7),0),IF(Indice!$D$7="CFC",VLOOKUP(Indice!$D$6,CFC!$A:$ABM,MATCH(Indice!$C$27,Bancos!$A$1:$AAV$1,0)+ROW(A7),0),VLOOKUP(Indice!$D$6,Coop!$A:$ABM,MATCH(Indice!$C$27,Bancos!$A$1:$AAV$1,0)+ROW(A7),0)))</f>
        <v>0.19047619047618999</v>
      </c>
    </row>
    <row r="17" spans="2:4" ht="15.9" customHeight="1" x14ac:dyDescent="0.25">
      <c r="B17" s="384" t="s">
        <v>151</v>
      </c>
      <c r="C17" s="385"/>
      <c r="D17" s="277">
        <f>+IF(Indice!$D$7="Bancos",VLOOKUP(Indice!$D$6,Bancos!$A:$AAV,MATCH(Indice!$C$27,Bancos!$A$1:$AAV$1,0)+ROW(A8),0),IF(Indice!$D$7="CFC",VLOOKUP(Indice!$D$6,CFC!$A:$ABM,MATCH(Indice!$C$27,Bancos!$A$1:$AAV$1,0)+ROW(A8),0),VLOOKUP(Indice!$D$6,Coop!$A:$ABM,MATCH(Indice!$C$27,Bancos!$A$1:$AAV$1,0)+ROW(A8),0)))</f>
        <v>0.238095238095238</v>
      </c>
    </row>
    <row r="18" spans="2:4" ht="15.9" customHeight="1" x14ac:dyDescent="0.25">
      <c r="B18" s="384" t="s">
        <v>152</v>
      </c>
      <c r="C18" s="385"/>
      <c r="D18" s="277">
        <f>+IF(Indice!$D$7="Bancos",VLOOKUP(Indice!$D$6,Bancos!$A:$AAV,MATCH(Indice!$C$27,Bancos!$A$1:$AAV$1,0)+ROW(A9),0),IF(Indice!$D$7="CFC",VLOOKUP(Indice!$D$6,CFC!$A:$ABM,MATCH(Indice!$C$27,Bancos!$A$1:$AAV$1,0)+ROW(A9),0),VLOOKUP(Indice!$D$6,Coop!$A:$ABM,MATCH(Indice!$C$27,Bancos!$A$1:$AAV$1,0)+ROW(A9),0)))</f>
        <v>0.19047619047618999</v>
      </c>
    </row>
    <row r="19" spans="2:4" ht="15.9" customHeight="1" x14ac:dyDescent="0.25">
      <c r="B19" s="384" t="s">
        <v>153</v>
      </c>
      <c r="C19" s="385"/>
      <c r="D19" s="277">
        <f>+IF(Indice!$D$7="Bancos",VLOOKUP(Indice!$D$6,Bancos!$A:$AAV,MATCH(Indice!$C$27,Bancos!$A$1:$AAV$1,0)+ROW(A10),0),IF(Indice!$D$7="CFC",VLOOKUP(Indice!$D$6,CFC!$A:$ABM,MATCH(Indice!$C$27,Bancos!$A$1:$AAV$1,0)+ROW(A10),0),VLOOKUP(Indice!$D$6,Coop!$A:$ABM,MATCH(Indice!$C$27,Bancos!$A$1:$AAV$1,0)+ROW(A10),0)))</f>
        <v>0.14285714285714299</v>
      </c>
    </row>
    <row r="20" spans="2:4" ht="15.9" customHeight="1" thickBot="1" x14ac:dyDescent="0.3">
      <c r="B20" s="392" t="s">
        <v>154</v>
      </c>
      <c r="C20" s="393"/>
      <c r="D20" s="278">
        <f>+IF(Indice!$D$7="Bancos",VLOOKUP(Indice!$D$6,Bancos!$A:$AAV,MATCH(Indice!$C$27,Bancos!$A$1:$AAV$1,0)+ROW(A11),0),IF(Indice!$D$7="CFC",VLOOKUP(Indice!$D$6,CFC!$A:$ABM,MATCH(Indice!$C$27,Bancos!$A$1:$AAV$1,0)+ROW(A11),0),VLOOKUP(Indice!$D$6,Coop!$A:$ABM,MATCH(Indice!$C$27,Bancos!$A$1:$AAV$1,0)+ROW(A11),0)))</f>
        <v>0</v>
      </c>
    </row>
    <row r="21" spans="2:4" ht="15.9" customHeight="1" x14ac:dyDescent="0.3">
      <c r="D21" s="162"/>
    </row>
    <row r="22" spans="2:4" ht="15.9" customHeight="1" x14ac:dyDescent="0.25"/>
    <row r="23" spans="2:4" ht="15.9" customHeight="1" x14ac:dyDescent="0.25"/>
    <row r="24" spans="2:4" ht="15.9" customHeight="1" x14ac:dyDescent="0.25"/>
    <row r="25" spans="2:4" ht="15.9" customHeight="1" x14ac:dyDescent="0.25"/>
    <row r="26" spans="2:4" ht="15.9" customHeight="1" x14ac:dyDescent="0.25"/>
    <row r="27" spans="2:4" ht="15.9" customHeight="1" x14ac:dyDescent="0.25"/>
    <row r="28" spans="2:4" ht="15.9" customHeight="1" x14ac:dyDescent="0.25"/>
    <row r="29" spans="2:4" ht="15.9" customHeight="1" x14ac:dyDescent="0.25"/>
    <row r="30" spans="2:4" ht="15.9" customHeight="1" x14ac:dyDescent="0.25"/>
    <row r="31" spans="2:4" ht="15.9" customHeight="1" x14ac:dyDescent="0.25"/>
    <row r="32" spans="2:4" ht="15.9" customHeight="1" x14ac:dyDescent="0.25"/>
    <row r="33" ht="15.9" customHeight="1" x14ac:dyDescent="0.25"/>
    <row r="34" ht="15.9" customHeight="1" x14ac:dyDescent="0.25"/>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0"/>
  <sheetViews>
    <sheetView showGridLines="0" topLeftCell="D2" workbookViewId="0">
      <selection activeCell="H15" sqref="H15:H17"/>
    </sheetView>
  </sheetViews>
  <sheetFormatPr baseColWidth="10" defaultColWidth="11.44140625" defaultRowHeight="13.2" x14ac:dyDescent="0.25"/>
  <cols>
    <col min="1" max="1" width="7.33203125" style="112" customWidth="1"/>
    <col min="2" max="2" width="29.5546875" style="112" customWidth="1"/>
    <col min="3" max="3" width="34.5546875" style="112" customWidth="1"/>
    <col min="4" max="4" width="14.6640625" style="112" customWidth="1"/>
    <col min="5" max="16384" width="11.44140625" style="112"/>
  </cols>
  <sheetData>
    <row r="2" spans="1:8" ht="42" customHeight="1" x14ac:dyDescent="0.25">
      <c r="B2" s="381" t="s">
        <v>413</v>
      </c>
      <c r="C2" s="381"/>
      <c r="D2" s="381"/>
    </row>
    <row r="3" spans="1:8" ht="12.75" customHeight="1" thickBot="1" x14ac:dyDescent="0.3">
      <c r="A3" s="143"/>
      <c r="B3" s="143"/>
      <c r="H3" s="150"/>
    </row>
    <row r="4" spans="1:8" ht="30" customHeight="1" x14ac:dyDescent="0.25">
      <c r="B4" s="394" t="s">
        <v>84</v>
      </c>
      <c r="C4" s="395"/>
      <c r="D4" s="163" t="s">
        <v>85</v>
      </c>
      <c r="H4" s="353"/>
    </row>
    <row r="5" spans="1:8" ht="14.4" x14ac:dyDescent="0.3">
      <c r="B5" s="243" t="s">
        <v>155</v>
      </c>
      <c r="C5" s="165"/>
      <c r="D5" s="166">
        <f>+IF(Indice!$D$7="Bancos",VLOOKUP(Indice!$D$6,Bancos!$A:$AAV,MATCH(Indice!$C$28,Bancos!$A$1:$AAV$1,0)+ROW(A1)-1,0),IF(Indice!$D$7="CFC",VLOOKUP(Indice!$D$6,CFC!$A:$ABM,MATCH(Indice!$C$28,Bancos!$A$1:$AAV$1,0)+ROW(A1)-1,0),VLOOKUP(Indice!$D$6,Coop!$A:$ABM,MATCH(Indice!$C$28,Bancos!$A$1:$AAV$1,0)+ROW(A1)-1,0)))</f>
        <v>6.6666666666666693E-2</v>
      </c>
      <c r="H5" s="149" t="s">
        <v>158</v>
      </c>
    </row>
    <row r="6" spans="1:8" ht="14.4" x14ac:dyDescent="0.3">
      <c r="B6" s="149" t="s">
        <v>156</v>
      </c>
      <c r="C6" s="167"/>
      <c r="D6" s="166">
        <f>+IF(Indice!$D$7="Bancos",VLOOKUP(Indice!$D$6,Bancos!$A:$AAV,MATCH(Indice!$C$28,Bancos!$A$1:$AAV$1,0)+ROW(A2)-1,0),IF(Indice!$D$7="CFC",VLOOKUP(Indice!$D$6,CFC!$A:$ABM,MATCH(Indice!$C$28,Bancos!$A$1:$AAV$1,0)+ROW(A2)-1,0),VLOOKUP(Indice!$D$6,Coop!$A:$ABM,MATCH(Indice!$C$28,Bancos!$A$1:$AAV$1,0)+ROW(A2)-1,0)))</f>
        <v>1.3333333333333299E-2</v>
      </c>
      <c r="H6" s="168" t="s">
        <v>162</v>
      </c>
    </row>
    <row r="7" spans="1:8" ht="14.4" x14ac:dyDescent="0.3">
      <c r="B7" s="149" t="s">
        <v>157</v>
      </c>
      <c r="C7" s="167"/>
      <c r="D7" s="166">
        <f>+IF(Indice!$D$7="Bancos",VLOOKUP(Indice!$D$6,Bancos!$A:$AAV,MATCH(Indice!$C$28,Bancos!$A$1:$AAV$1,0)+ROW(A3)-1,0),IF(Indice!$D$7="CFC",VLOOKUP(Indice!$D$6,CFC!$A:$ABM,MATCH(Indice!$C$28,Bancos!$A$1:$AAV$1,0)+ROW(A3)-1,0),VLOOKUP(Indice!$D$6,Coop!$A:$ABM,MATCH(Indice!$C$28,Bancos!$A$1:$AAV$1,0)+ROW(A3)-1,0)))</f>
        <v>1.3333333333333299E-2</v>
      </c>
      <c r="H7" s="168" t="s">
        <v>164</v>
      </c>
    </row>
    <row r="8" spans="1:8" ht="14.4" x14ac:dyDescent="0.3">
      <c r="B8" s="149" t="s">
        <v>158</v>
      </c>
      <c r="C8" s="167"/>
      <c r="D8" s="166">
        <f>+IF(Indice!$D$7="Bancos",VLOOKUP(Indice!$D$6,Bancos!$A:$AAV,MATCH(Indice!$C$28,Bancos!$A$1:$AAV$1,0)+ROW(A4)-1,0),IF(Indice!$D$7="CFC",VLOOKUP(Indice!$D$6,CFC!$A:$ABM,MATCH(Indice!$C$28,Bancos!$A$1:$AAV$1,0)+ROW(A4)-1,0),VLOOKUP(Indice!$D$6,Coop!$A:$ABM,MATCH(Indice!$C$28,Bancos!$A$1:$AAV$1,0)+ROW(A4)-1,0)))</f>
        <v>0.21333333333333299</v>
      </c>
    </row>
    <row r="9" spans="1:8" ht="14.4" x14ac:dyDescent="0.3">
      <c r="B9" s="149" t="s">
        <v>159</v>
      </c>
      <c r="C9" s="167"/>
      <c r="D9" s="166">
        <f>+IF(Indice!$D$7="Bancos",VLOOKUP(Indice!$D$6,Bancos!$A:$AAV,MATCH(Indice!$C$28,Bancos!$A$1:$AAV$1,0)+ROW(A5)-1,0),IF(Indice!$D$7="CFC",VLOOKUP(Indice!$D$6,CFC!$A:$ABM,MATCH(Indice!$C$28,Bancos!$A$1:$AAV$1,0)+ROW(A5)-1,0),VLOOKUP(Indice!$D$6,Coop!$A:$ABM,MATCH(Indice!$C$28,Bancos!$A$1:$AAV$1,0)+ROW(A5)-1,0)))</f>
        <v>6.6666666666666693E-2</v>
      </c>
      <c r="H9" s="149" t="s">
        <v>158</v>
      </c>
    </row>
    <row r="10" spans="1:8" ht="14.4" x14ac:dyDescent="0.3">
      <c r="B10" s="149" t="s">
        <v>160</v>
      </c>
      <c r="C10" s="167"/>
      <c r="D10" s="166">
        <f>+IF(Indice!$D$7="Bancos",VLOOKUP(Indice!$D$6,Bancos!$A:$AAV,MATCH(Indice!$C$28,Bancos!$A$1:$AAV$1,0)+ROW(A6)-1,0),IF(Indice!$D$7="CFC",VLOOKUP(Indice!$D$6,CFC!$A:$ABM,MATCH(Indice!$C$28,Bancos!$A$1:$AAV$1,0)+ROW(A6)-1,0),VLOOKUP(Indice!$D$6,Coop!$A:$ABM,MATCH(Indice!$C$28,Bancos!$A$1:$AAV$1,0)+ROW(A6)-1,0)))</f>
        <v>0.08</v>
      </c>
      <c r="H10" s="168" t="s">
        <v>162</v>
      </c>
    </row>
    <row r="11" spans="1:8" ht="14.4" x14ac:dyDescent="0.3">
      <c r="B11" s="149" t="s">
        <v>161</v>
      </c>
      <c r="C11" s="167"/>
      <c r="D11" s="166">
        <f>+IF(Indice!$D$7="Bancos",VLOOKUP(Indice!$D$6,Bancos!$A:$AAV,MATCH(Indice!$C$28,Bancos!$A$1:$AAV$1,0)+ROW(A7)-1,0),IF(Indice!$D$7="CFC",VLOOKUP(Indice!$D$6,CFC!$A:$ABM,MATCH(Indice!$C$28,Bancos!$A$1:$AAV$1,0)+ROW(A7)-1,0),VLOOKUP(Indice!$D$6,Coop!$A:$ABM,MATCH(Indice!$C$28,Bancos!$A$1:$AAV$1,0)+ROW(A7)-1,0)))</f>
        <v>0</v>
      </c>
      <c r="H11" s="243" t="s">
        <v>155</v>
      </c>
    </row>
    <row r="12" spans="1:8" ht="14.4" x14ac:dyDescent="0.3">
      <c r="B12" s="168" t="s">
        <v>162</v>
      </c>
      <c r="C12" s="167"/>
      <c r="D12" s="166">
        <f>+IF(Indice!$D$7="Bancos",VLOOKUP(Indice!$D$6,Bancos!$A:$AAV,MATCH(Indice!$C$28,Bancos!$A$1:$AAV$1,0)+ROW(A8)-1,0),IF(Indice!$D$7="CFC",VLOOKUP(Indice!$D$6,CFC!$A:$ABM,MATCH(Indice!$C$28,Bancos!$A$1:$AAV$1,0)+ROW(A8)-1,0),VLOOKUP(Indice!$D$6,Coop!$A:$ABM,MATCH(Indice!$C$28,Bancos!$A$1:$AAV$1,0)+ROW(A8)-1,0)))</f>
        <v>0.24</v>
      </c>
      <c r="H12" s="149" t="s">
        <v>157</v>
      </c>
    </row>
    <row r="13" spans="1:8" ht="14.4" x14ac:dyDescent="0.3">
      <c r="B13" s="149" t="s">
        <v>163</v>
      </c>
      <c r="C13" s="167"/>
      <c r="D13" s="166">
        <f>+IF(Indice!$D$7="Bancos",VLOOKUP(Indice!$D$6,Bancos!$A:$AAV,MATCH(Indice!$C$28,Bancos!$A$1:$AAV$1,0)+ROW(A9)-1,0),IF(Indice!$D$7="CFC",VLOOKUP(Indice!$D$6,CFC!$A:$ABM,MATCH(Indice!$C$28,Bancos!$A$1:$AAV$1,0)+ROW(A9)-1,0),VLOOKUP(Indice!$D$6,Coop!$A:$ABM,MATCH(Indice!$C$28,Bancos!$A$1:$AAV$1,0)+ROW(A9)-1,0)))</f>
        <v>0</v>
      </c>
    </row>
    <row r="14" spans="1:8" ht="14.4" x14ac:dyDescent="0.3">
      <c r="B14" s="168" t="s">
        <v>164</v>
      </c>
      <c r="C14" s="167"/>
      <c r="D14" s="166">
        <f>+IF(Indice!$D$7="Bancos",VLOOKUP(Indice!$D$6,Bancos!$A:$AAV,MATCH(Indice!$C$28,Bancos!$A$1:$AAV$1,0)+ROW(A10)-1,0),IF(Indice!$D$7="CFC",VLOOKUP(Indice!$D$6,CFC!$A:$ABM,MATCH(Indice!$C$28,Bancos!$A$1:$AAV$1,0)+ROW(A10)-1,0),VLOOKUP(Indice!$D$6,Coop!$A:$ABM,MATCH(Indice!$C$28,Bancos!$A$1:$AAV$1,0)+ROW(A10)-1,0)))</f>
        <v>0.21333333333333299</v>
      </c>
    </row>
    <row r="15" spans="1:8" ht="14.4" x14ac:dyDescent="0.3">
      <c r="B15" s="149" t="s">
        <v>165</v>
      </c>
      <c r="C15" s="167"/>
      <c r="D15" s="166">
        <f>+IF(Indice!$D$7="Bancos",VLOOKUP(Indice!$D$6,Bancos!$A:$AAV,MATCH(Indice!$C$28,Bancos!$A$1:$AAV$1,0)+ROW(A11)-1,0),IF(Indice!$D$7="CFC",VLOOKUP(Indice!$D$6,CFC!$A:$ABM,MATCH(Indice!$C$28,Bancos!$A$1:$AAV$1,0)+ROW(A11)-1,0),VLOOKUP(Indice!$D$6,Coop!$A:$ABM,MATCH(Indice!$C$28,Bancos!$A$1:$AAV$1,0)+ROW(A11)-1,0)))</f>
        <v>0.04</v>
      </c>
      <c r="H15" s="149" t="s">
        <v>158</v>
      </c>
    </row>
    <row r="16" spans="1:8" ht="14.4" x14ac:dyDescent="0.3">
      <c r="B16" s="149" t="s">
        <v>166</v>
      </c>
      <c r="C16" s="167"/>
      <c r="D16" s="166">
        <f>+IF(Indice!$D$7="Bancos",VLOOKUP(Indice!$D$6,Bancos!$A:$AAV,MATCH(Indice!$C$28,Bancos!$A$1:$AAV$1,0)+ROW(A12)-1,0),IF(Indice!$D$7="CFC",VLOOKUP(Indice!$D$6,CFC!$A:$ABM,MATCH(Indice!$C$28,Bancos!$A$1:$AAV$1,0)+ROW(A12)-1,0),VLOOKUP(Indice!$D$6,Coop!$A:$ABM,MATCH(Indice!$C$28,Bancos!$A$1:$AAV$1,0)+ROW(A12)-1,0)))</f>
        <v>2.66666666666667E-2</v>
      </c>
      <c r="H16" s="168" t="s">
        <v>162</v>
      </c>
    </row>
    <row r="17" spans="2:8" ht="14.4" x14ac:dyDescent="0.3">
      <c r="B17" s="149" t="s">
        <v>167</v>
      </c>
      <c r="C17" s="167"/>
      <c r="D17" s="166">
        <f>+IF(Indice!$D$7="Bancos",VLOOKUP(Indice!$D$6,Bancos!$A:$AAV,MATCH(Indice!$C$28,Bancos!$A$1:$AAV$1,0)+ROW(A13)-1,0),IF(Indice!$D$7="CFC",VLOOKUP(Indice!$D$6,CFC!$A:$ABM,MATCH(Indice!$C$28,Bancos!$A$1:$AAV$1,0)+ROW(A13)-1,0),VLOOKUP(Indice!$D$6,Coop!$A:$ABM,MATCH(Indice!$C$28,Bancos!$A$1:$AAV$1,0)+ROW(A13)-1,0)))</f>
        <v>0</v>
      </c>
      <c r="H17" s="168" t="s">
        <v>164</v>
      </c>
    </row>
    <row r="18" spans="2:8" ht="14.4" x14ac:dyDescent="0.3">
      <c r="B18" s="149" t="s">
        <v>168</v>
      </c>
      <c r="C18" s="167"/>
      <c r="D18" s="166">
        <f>+IF(Indice!$D$7="Bancos",VLOOKUP(Indice!$D$6,Bancos!$A:$AAV,MATCH(Indice!$C$28,Bancos!$A$1:$AAV$1,0)+ROW(A14)-1,0),IF(Indice!$D$7="CFC",VLOOKUP(Indice!$D$6,CFC!$A:$ABM,MATCH(Indice!$C$28,Bancos!$A$1:$AAV$1,0)+ROW(A14)-1,0),VLOOKUP(Indice!$D$6,Coop!$A:$ABM,MATCH(Indice!$C$28,Bancos!$A$1:$AAV$1,0)+ROW(A14)-1,0)))</f>
        <v>2.66666666666667E-2</v>
      </c>
    </row>
    <row r="19" spans="2:8" ht="14.4" x14ac:dyDescent="0.3">
      <c r="B19" s="168" t="s">
        <v>146</v>
      </c>
      <c r="C19" s="167"/>
      <c r="D19" s="166">
        <f>+IF(Indice!$D$7="Bancos",VLOOKUP(Indice!$D$6,Bancos!$A:$AAV,MATCH(Indice!$C$28,Bancos!$A$1:$AAV$1,0)+ROW(A15)-1,0),IF(Indice!$D$7="CFC",VLOOKUP(Indice!$D$6,CFC!$A:$ABM,MATCH(Indice!$C$28,Bancos!$A$1:$AAV$1,0)+ROW(A15)-1,0),VLOOKUP(Indice!$D$6,Coop!$A:$ABM,MATCH(Indice!$C$28,Bancos!$A$1:$AAV$1,0)+ROW(A15)-1,0)))</f>
        <v>0</v>
      </c>
    </row>
    <row r="20" spans="2:8" ht="13.8" thickBot="1" x14ac:dyDescent="0.3">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election sqref="A1:H4"/>
    </sheetView>
  </sheetViews>
  <sheetFormatPr baseColWidth="10" defaultColWidth="11.44140625" defaultRowHeight="13.2" x14ac:dyDescent="0.25"/>
  <cols>
    <col min="1" max="1" width="3.109375" style="112" bestFit="1" customWidth="1"/>
    <col min="2" max="2" width="21.6640625" style="112" customWidth="1"/>
    <col min="3" max="3" width="12.109375" style="112" customWidth="1"/>
    <col min="4" max="4" width="15.109375" style="112" bestFit="1" customWidth="1"/>
    <col min="5" max="16384" width="11.44140625" style="112"/>
  </cols>
  <sheetData>
    <row r="1" spans="1:9" ht="12.75" customHeight="1" x14ac:dyDescent="0.25">
      <c r="A1" s="396" t="s">
        <v>415</v>
      </c>
      <c r="B1" s="396"/>
      <c r="C1" s="396"/>
      <c r="D1" s="396"/>
      <c r="E1" s="396"/>
      <c r="F1" s="396"/>
      <c r="G1" s="396"/>
      <c r="H1" s="396"/>
    </row>
    <row r="2" spans="1:9" x14ac:dyDescent="0.25">
      <c r="A2" s="396"/>
      <c r="B2" s="396"/>
      <c r="C2" s="396"/>
      <c r="D2" s="396"/>
      <c r="E2" s="396"/>
      <c r="F2" s="396"/>
      <c r="G2" s="396"/>
      <c r="H2" s="396"/>
      <c r="I2" s="115"/>
    </row>
    <row r="3" spans="1:9" ht="12.75" customHeight="1" x14ac:dyDescent="0.25">
      <c r="A3" s="396"/>
      <c r="B3" s="396"/>
      <c r="C3" s="396"/>
      <c r="D3" s="396"/>
      <c r="E3" s="396"/>
      <c r="F3" s="396"/>
      <c r="G3" s="396"/>
      <c r="H3" s="396"/>
      <c r="I3" s="115"/>
    </row>
    <row r="4" spans="1:9" x14ac:dyDescent="0.25">
      <c r="A4" s="396"/>
      <c r="B4" s="396"/>
      <c r="C4" s="396"/>
      <c r="D4" s="396"/>
      <c r="E4" s="396"/>
      <c r="F4" s="396"/>
      <c r="G4" s="396"/>
      <c r="H4" s="396"/>
      <c r="I4" s="115"/>
    </row>
    <row r="5" spans="1:9" x14ac:dyDescent="0.25">
      <c r="B5" s="169"/>
      <c r="C5" s="169"/>
      <c r="D5" s="170"/>
      <c r="E5" s="171"/>
      <c r="F5" s="115"/>
      <c r="G5" s="115"/>
      <c r="H5" s="115"/>
      <c r="I5" s="115"/>
    </row>
    <row r="6" spans="1:9" ht="26.4" x14ac:dyDescent="0.25">
      <c r="B6" s="397" t="s">
        <v>84</v>
      </c>
      <c r="C6" s="398"/>
      <c r="D6" s="330" t="s">
        <v>85</v>
      </c>
      <c r="E6" s="171"/>
      <c r="F6" s="115"/>
      <c r="G6" s="115"/>
      <c r="H6" s="115"/>
      <c r="I6" s="115"/>
    </row>
    <row r="7" spans="1:9" ht="12.75" customHeight="1" x14ac:dyDescent="0.3">
      <c r="B7" s="399" t="s">
        <v>86</v>
      </c>
      <c r="C7" s="400"/>
      <c r="D7" s="331">
        <f>+IF(Indice!$D$7="Bancos",VLOOKUP(Indice!$D$6,Bancos!$A:$AAV,MATCH(Indice!$C$29,Bancos!$A$1:$AAV$1,0)+ROW(A1)-1,0),IF(Indice!$D$7="CFC",VLOOKUP(Indice!$D$6,CFC!$A:$ABM,MATCH(Indice!$C$29,Bancos!$A$1:$AAV$1,0)+ROW(A1)-1,0),VLOOKUP(Indice!$D$6,Coop!$A:$ABM,MATCH(Indice!$C$29,Bancos!$A$1:$AAV$1,0)+ROW(A1)-1,0)))</f>
        <v>1</v>
      </c>
    </row>
    <row r="8" spans="1:9" ht="14.4" x14ac:dyDescent="0.3">
      <c r="B8" s="367" t="s">
        <v>87</v>
      </c>
      <c r="C8" s="368"/>
      <c r="D8" s="332">
        <f>+IF(Indice!$D$7="Bancos",VLOOKUP(Indice!$D$6,Bancos!$A:$AAV,MATCH(Indice!$C$29,Bancos!$A$1:$AAV$1,0)+ROW(A2)-1,0),IF(Indice!$D$7="CFC",VLOOKUP(Indice!$D$6,CFC!$A:$ABM,MATCH(Indice!$C$29,Bancos!$A$1:$AAV$1,0)+ROW(A2)-1,0),VLOOKUP(Indice!$D$6,Coop!$A:$ABM,MATCH(Indice!$C$29,Bancos!$A$1:$AAV$1,0)+ROW(A2)-1,0)))</f>
        <v>0</v>
      </c>
    </row>
    <row r="18" spans="2:9" x14ac:dyDescent="0.25">
      <c r="B18" s="115"/>
      <c r="C18" s="115"/>
      <c r="D18" s="115"/>
      <c r="E18" s="115"/>
      <c r="F18" s="115"/>
      <c r="G18" s="115"/>
      <c r="H18" s="115"/>
      <c r="I18" s="115"/>
    </row>
    <row r="19" spans="2:9" x14ac:dyDescent="0.25">
      <c r="B19" s="115"/>
      <c r="C19" s="115"/>
      <c r="D19" s="115"/>
      <c r="E19" s="115"/>
      <c r="F19" s="115"/>
      <c r="G19" s="115"/>
      <c r="H19" s="115"/>
      <c r="I19" s="115"/>
    </row>
    <row r="20" spans="2:9" x14ac:dyDescent="0.25">
      <c r="B20" s="115"/>
      <c r="C20" s="115"/>
      <c r="D20" s="115"/>
      <c r="E20" s="115"/>
      <c r="F20" s="115"/>
      <c r="G20" s="115"/>
      <c r="H20" s="115"/>
      <c r="I20" s="115"/>
    </row>
    <row r="21" spans="2:9" x14ac:dyDescent="0.25">
      <c r="B21" s="115"/>
      <c r="C21" s="115"/>
      <c r="D21" s="115"/>
      <c r="E21" s="115"/>
      <c r="F21" s="115"/>
      <c r="G21" s="115"/>
      <c r="H21" s="115"/>
      <c r="I21" s="115"/>
    </row>
    <row r="22" spans="2:9" x14ac:dyDescent="0.25">
      <c r="B22" s="115"/>
      <c r="C22" s="115"/>
      <c r="D22" s="115"/>
      <c r="E22" s="115"/>
      <c r="F22" s="115"/>
      <c r="G22" s="115"/>
      <c r="H22" s="115"/>
      <c r="I22" s="115"/>
    </row>
    <row r="23" spans="2:9" x14ac:dyDescent="0.25">
      <c r="B23" s="115"/>
      <c r="C23" s="115"/>
      <c r="D23" s="115"/>
      <c r="E23" s="115"/>
      <c r="F23" s="115"/>
      <c r="G23" s="115"/>
      <c r="H23" s="115"/>
      <c r="I23" s="115"/>
    </row>
    <row r="24" spans="2:9" x14ac:dyDescent="0.25">
      <c r="B24" s="115"/>
      <c r="C24" s="115"/>
      <c r="D24" s="115"/>
      <c r="E24" s="115"/>
      <c r="F24" s="115"/>
      <c r="G24" s="115"/>
      <c r="H24" s="115"/>
      <c r="I24" s="115"/>
    </row>
    <row r="25" spans="2:9" x14ac:dyDescent="0.25">
      <c r="B25" s="115"/>
      <c r="C25" s="115"/>
      <c r="D25" s="115"/>
      <c r="E25" s="115"/>
      <c r="F25" s="115"/>
      <c r="G25" s="115"/>
      <c r="H25" s="115"/>
      <c r="I25" s="115"/>
    </row>
    <row r="26" spans="2:9" x14ac:dyDescent="0.25">
      <c r="B26" s="115"/>
      <c r="C26" s="115"/>
      <c r="D26" s="115"/>
      <c r="E26" s="115"/>
      <c r="F26" s="115"/>
      <c r="G26" s="115"/>
      <c r="H26" s="115"/>
      <c r="I26" s="115"/>
    </row>
    <row r="27" spans="2:9" x14ac:dyDescent="0.25">
      <c r="B27" s="115"/>
      <c r="C27" s="115"/>
      <c r="D27" s="115"/>
      <c r="E27" s="115"/>
      <c r="F27" s="115"/>
      <c r="G27" s="115"/>
      <c r="H27" s="115"/>
      <c r="I27" s="115"/>
    </row>
    <row r="28" spans="2:9" x14ac:dyDescent="0.25">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activeCell="D4" sqref="D4"/>
    </sheetView>
  </sheetViews>
  <sheetFormatPr baseColWidth="10" defaultColWidth="11.44140625" defaultRowHeight="13.2" x14ac:dyDescent="0.25"/>
  <cols>
    <col min="1" max="16384" width="11.44140625" style="112"/>
  </cols>
  <sheetData>
    <row r="1" spans="1:10" x14ac:dyDescent="0.25">
      <c r="A1" s="401" t="s">
        <v>169</v>
      </c>
      <c r="B1" s="396" t="s">
        <v>169</v>
      </c>
      <c r="C1" s="396" t="s">
        <v>169</v>
      </c>
      <c r="D1" s="396" t="s">
        <v>169</v>
      </c>
      <c r="E1" s="396"/>
      <c r="F1" s="396"/>
      <c r="G1" s="396"/>
      <c r="H1" s="396"/>
      <c r="I1" s="115"/>
    </row>
    <row r="2" spans="1:10" x14ac:dyDescent="0.25">
      <c r="B2" s="169"/>
      <c r="C2" s="169"/>
      <c r="D2" s="170"/>
      <c r="E2" s="171"/>
      <c r="F2" s="115"/>
      <c r="G2" s="115"/>
      <c r="H2" s="115"/>
      <c r="I2" s="115"/>
    </row>
    <row r="3" spans="1:10" ht="14.4" x14ac:dyDescent="0.3">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v>
      </c>
    </row>
    <row r="4" spans="1:10" ht="14.4" x14ac:dyDescent="0.3">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4.4" x14ac:dyDescent="0.3">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4.4" x14ac:dyDescent="0.3">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4.4" x14ac:dyDescent="0.3">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v>
      </c>
    </row>
    <row r="8" spans="1:10" ht="14.4" x14ac:dyDescent="0.3">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4.4" x14ac:dyDescent="0.3">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v>
      </c>
    </row>
    <row r="10" spans="1:10" ht="14.4" x14ac:dyDescent="0.3">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5">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2"/>
  <sheetViews>
    <sheetView showGridLines="0" workbookViewId="0">
      <selection activeCell="B2" sqref="B2:D2"/>
    </sheetView>
  </sheetViews>
  <sheetFormatPr baseColWidth="10" defaultColWidth="11.44140625" defaultRowHeight="13.2" x14ac:dyDescent="0.25"/>
  <cols>
    <col min="1" max="1" width="9.33203125" style="112" customWidth="1"/>
    <col min="2" max="2" width="43.5546875" style="112" customWidth="1"/>
    <col min="3" max="3" width="34.44140625" style="112" customWidth="1"/>
    <col min="4" max="4" width="14.88671875" style="112" customWidth="1"/>
    <col min="5" max="16384" width="11.44140625" style="112"/>
  </cols>
  <sheetData>
    <row r="2" spans="1:5" ht="42" customHeight="1" x14ac:dyDescent="0.25">
      <c r="B2" s="381" t="s">
        <v>414</v>
      </c>
      <c r="C2" s="381"/>
      <c r="D2" s="381"/>
    </row>
    <row r="3" spans="1:5" ht="12.75" customHeight="1" thickBot="1" x14ac:dyDescent="0.3">
      <c r="A3" s="159"/>
      <c r="B3" s="115"/>
    </row>
    <row r="4" spans="1:5" ht="30" customHeight="1" x14ac:dyDescent="0.25">
      <c r="B4" s="402" t="s">
        <v>84</v>
      </c>
      <c r="C4" s="403"/>
      <c r="D4" s="163" t="s">
        <v>85</v>
      </c>
    </row>
    <row r="5" spans="1:5" ht="14.4" x14ac:dyDescent="0.3">
      <c r="B5" s="243" t="s">
        <v>439</v>
      </c>
      <c r="C5" s="165"/>
      <c r="D5" s="279">
        <f>+IF(Indice!$D$7="Bancos",VLOOKUP(Indice!$D$6,Bancos!$A:$AAV,MATCH(Indice!$C$31,Bancos!$A$1:$AAV$1,0)+ROW(A1)-1,0),IF(Indice!$D$7="CFC",VLOOKUP(Indice!$D$6,CFC!$A:$ABM,MATCH(Indice!$C$31,Bancos!$A$1:$AAV$1,0)+ROW(A1)-1,0),VLOOKUP(Indice!$D$6,Coop!$A:$ABM,MATCH(Indice!$C$31,Bancos!$A$1:$AAV$1,0)+ROW(A1)-1,0)))</f>
        <v>0</v>
      </c>
      <c r="E5" s="128"/>
    </row>
    <row r="6" spans="1:5" ht="14.4" x14ac:dyDescent="0.3">
      <c r="B6" s="149" t="s">
        <v>179</v>
      </c>
      <c r="C6" s="167"/>
      <c r="D6" s="280">
        <f>+IF(Indice!$D$7="Bancos",VLOOKUP(Indice!$D$6,Bancos!$A:$AAV,MATCH(Indice!$C$31,Bancos!$A$1:$AAV$1,0)+ROW(A2)-1,0),IF(Indice!$D$7="CFC",VLOOKUP(Indice!$D$6,CFC!$A:$ABM,MATCH(Indice!$C$31,Bancos!$A$1:$AAV$1,0)+ROW(A2)-1,0),VLOOKUP(Indice!$D$6,Coop!$A:$ABM,MATCH(Indice!$C$31,Bancos!$A$1:$AAV$1,0)+ROW(A2)-1,0)))</f>
        <v>0</v>
      </c>
      <c r="E6" s="128"/>
    </row>
    <row r="7" spans="1:5" ht="14.4" x14ac:dyDescent="0.3">
      <c r="B7" s="149" t="s">
        <v>180</v>
      </c>
      <c r="C7" s="167"/>
      <c r="D7" s="280">
        <f>+IF(Indice!$D$7="Bancos",VLOOKUP(Indice!$D$6,Bancos!$A:$AAV,MATCH(Indice!$C$31,Bancos!$A$1:$AAV$1,0)+ROW(A3)-1,0),IF(Indice!$D$7="CFC",VLOOKUP(Indice!$D$6,CFC!$A:$ABM,MATCH(Indice!$C$31,Bancos!$A$1:$AAV$1,0)+ROW(A3)-1,0),VLOOKUP(Indice!$D$6,Coop!$A:$ABM,MATCH(Indice!$C$31,Bancos!$A$1:$AAV$1,0)+ROW(A3)-1,0)))</f>
        <v>0.08</v>
      </c>
      <c r="E7" s="128"/>
    </row>
    <row r="8" spans="1:5" ht="14.4" x14ac:dyDescent="0.3">
      <c r="B8" s="149" t="s">
        <v>181</v>
      </c>
      <c r="C8" s="167"/>
      <c r="D8" s="280">
        <f>+IF(Indice!$D$7="Bancos",VLOOKUP(Indice!$D$6,Bancos!$A:$AAV,MATCH(Indice!$C$31,Bancos!$A$1:$AAV$1,0)+ROW(A4)-1,0),IF(Indice!$D$7="CFC",VLOOKUP(Indice!$D$6,CFC!$A:$ABM,MATCH(Indice!$C$31,Bancos!$A$1:$AAV$1,0)+ROW(A4)-1,0),VLOOKUP(Indice!$D$6,Coop!$A:$ABM,MATCH(Indice!$C$31,Bancos!$A$1:$AAV$1,0)+ROW(A4)-1,0)))</f>
        <v>5.3333333333333302E-2</v>
      </c>
      <c r="E8" s="128"/>
    </row>
    <row r="9" spans="1:5" ht="14.4" x14ac:dyDescent="0.3">
      <c r="B9" s="168" t="s">
        <v>440</v>
      </c>
      <c r="C9" s="167"/>
      <c r="D9" s="280">
        <f>+IF(Indice!$D$7="Bancos",VLOOKUP(Indice!$D$6,Bancos!$A:$AAV,MATCH(Indice!$C$31,Bancos!$A$1:$AAV$1,0)+ROW(A5)-1,0),IF(Indice!$D$7="CFC",VLOOKUP(Indice!$D$6,CFC!$A:$ABM,MATCH(Indice!$C$31,Bancos!$A$1:$AAV$1,0)+ROW(A5)-1,0),VLOOKUP(Indice!$D$6,Coop!$A:$ABM,MATCH(Indice!$C$31,Bancos!$A$1:$AAV$1,0)+ROW(A5)-1,0)))</f>
        <v>0</v>
      </c>
      <c r="E9" s="128"/>
    </row>
    <row r="10" spans="1:5" ht="14.4" x14ac:dyDescent="0.3">
      <c r="B10" s="149" t="s">
        <v>183</v>
      </c>
      <c r="C10" s="167"/>
      <c r="D10" s="280">
        <f>+IF(Indice!$D$7="Bancos",VLOOKUP(Indice!$D$6,Bancos!$A:$AAV,MATCH(Indice!$C$31,Bancos!$A$1:$AAV$1,0)+ROW(A6)-1,0),IF(Indice!$D$7="CFC",VLOOKUP(Indice!$D$6,CFC!$A:$ABM,MATCH(Indice!$C$31,Bancos!$A$1:$AAV$1,0)+ROW(A6)-1,0),VLOOKUP(Indice!$D$6,Coop!$A:$ABM,MATCH(Indice!$C$31,Bancos!$A$1:$AAV$1,0)+ROW(A6)-1,0)))</f>
        <v>0</v>
      </c>
      <c r="E10" s="128"/>
    </row>
    <row r="11" spans="1:5" ht="14.4" x14ac:dyDescent="0.3">
      <c r="B11" s="149" t="s">
        <v>184</v>
      </c>
      <c r="C11" s="167"/>
      <c r="D11" s="280">
        <f>+IF(Indice!$D$7="Bancos",VLOOKUP(Indice!$D$6,Bancos!$A:$AAV,MATCH(Indice!$C$31,Bancos!$A$1:$AAV$1,0)+ROW(A7)-1,0),IF(Indice!$D$7="CFC",VLOOKUP(Indice!$D$6,CFC!$A:$ABM,MATCH(Indice!$C$31,Bancos!$A$1:$AAV$1,0)+ROW(A7)-1,0),VLOOKUP(Indice!$D$6,Coop!$A:$ABM,MATCH(Indice!$C$31,Bancos!$A$1:$AAV$1,0)+ROW(A7)-1,0)))</f>
        <v>0.04</v>
      </c>
      <c r="E11" s="128"/>
    </row>
    <row r="12" spans="1:5" ht="14.4" x14ac:dyDescent="0.3">
      <c r="B12" s="149" t="s">
        <v>185</v>
      </c>
      <c r="C12" s="167"/>
      <c r="D12" s="280">
        <f>+IF(Indice!$D$7="Bancos",VLOOKUP(Indice!$D$6,Bancos!$A:$AAV,MATCH(Indice!$C$31,Bancos!$A$1:$AAV$1,0)+ROW(A8)-1,0),IF(Indice!$D$7="CFC",VLOOKUP(Indice!$D$6,CFC!$A:$ABM,MATCH(Indice!$C$31,Bancos!$A$1:$AAV$1,0)+ROW(A8)-1,0),VLOOKUP(Indice!$D$6,Coop!$A:$ABM,MATCH(Indice!$C$31,Bancos!$A$1:$AAV$1,0)+ROW(A8)-1,0)))</f>
        <v>0.30666666666666698</v>
      </c>
      <c r="E12" s="128"/>
    </row>
    <row r="13" spans="1:5" ht="14.4" x14ac:dyDescent="0.3">
      <c r="B13" s="149" t="s">
        <v>186</v>
      </c>
      <c r="C13" s="167"/>
      <c r="D13" s="280">
        <f>+IF(Indice!$D$7="Bancos",VLOOKUP(Indice!$D$6,Bancos!$A:$AAV,MATCH(Indice!$C$31,Bancos!$A$1:$AAV$1,0)+ROW(A9)-1,0),IF(Indice!$D$7="CFC",VLOOKUP(Indice!$D$6,CFC!$A:$ABM,MATCH(Indice!$C$31,Bancos!$A$1:$AAV$1,0)+ROW(A9)-1,0),VLOOKUP(Indice!$D$6,Coop!$A:$ABM,MATCH(Indice!$C$31,Bancos!$A$1:$AAV$1,0)+ROW(A9)-1,0)))</f>
        <v>5.3333333333333302E-2</v>
      </c>
      <c r="E13" s="128"/>
    </row>
    <row r="14" spans="1:5" ht="14.4" x14ac:dyDescent="0.3">
      <c r="B14" s="149" t="s">
        <v>187</v>
      </c>
      <c r="C14" s="167"/>
      <c r="D14" s="280">
        <f>+IF(Indice!$D$7="Bancos",VLOOKUP(Indice!$D$6,Bancos!$A:$AAV,MATCH(Indice!$C$31,Bancos!$A$1:$AAV$1,0)+ROW(A10)-1,0),IF(Indice!$D$7="CFC",VLOOKUP(Indice!$D$6,CFC!$A:$ABM,MATCH(Indice!$C$31,Bancos!$A$1:$AAV$1,0)+ROW(A10)-1,0),VLOOKUP(Indice!$D$6,Coop!$A:$ABM,MATCH(Indice!$C$31,Bancos!$A$1:$AAV$1,0)+ROW(A10)-1,0)))</f>
        <v>9.3333333333333393E-2</v>
      </c>
      <c r="E14" s="128"/>
    </row>
    <row r="15" spans="1:5" ht="14.4" x14ac:dyDescent="0.3">
      <c r="B15" s="149" t="s">
        <v>188</v>
      </c>
      <c r="C15" s="167"/>
      <c r="D15" s="280">
        <f>+IF(Indice!$D$7="Bancos",VLOOKUP(Indice!$D$6,Bancos!$A:$AAV,MATCH(Indice!$C$31,Bancos!$A$1:$AAV$1,0)+ROW(A11)-1,0),IF(Indice!$D$7="CFC",VLOOKUP(Indice!$D$6,CFC!$A:$ABM,MATCH(Indice!$C$31,Bancos!$A$1:$AAV$1,0)+ROW(A11)-1,0),VLOOKUP(Indice!$D$6,Coop!$A:$ABM,MATCH(Indice!$C$31,Bancos!$A$1:$AAV$1,0)+ROW(A11)-1,0)))</f>
        <v>0.146666666666667</v>
      </c>
      <c r="E15" s="128"/>
    </row>
    <row r="16" spans="1:5" ht="14.4" x14ac:dyDescent="0.3">
      <c r="B16" s="149" t="s">
        <v>189</v>
      </c>
      <c r="C16" s="167"/>
      <c r="D16" s="280">
        <f>+IF(Indice!$D$7="Bancos",VLOOKUP(Indice!$D$6,Bancos!$A:$AAV,MATCH(Indice!$C$31,Bancos!$A$1:$AAV$1,0)+ROW(A12)-1,0),IF(Indice!$D$7="CFC",VLOOKUP(Indice!$D$6,CFC!$A:$ABM,MATCH(Indice!$C$31,Bancos!$A$1:$AAV$1,0)+ROW(A12)-1,0),VLOOKUP(Indice!$D$6,Coop!$A:$ABM,MATCH(Indice!$C$31,Bancos!$A$1:$AAV$1,0)+ROW(A12)-1,0)))</f>
        <v>1.3333333333333299E-2</v>
      </c>
      <c r="E16" s="128"/>
    </row>
    <row r="17" spans="2:5" ht="14.4" x14ac:dyDescent="0.3">
      <c r="B17" s="149" t="s">
        <v>190</v>
      </c>
      <c r="C17" s="167"/>
      <c r="D17" s="280">
        <f>+IF(Indice!$D$7="Bancos",VLOOKUP(Indice!$D$6,Bancos!$A:$AAV,MATCH(Indice!$C$31,Bancos!$A$1:$AAV$1,0)+ROW(A13)-1,0),IF(Indice!$D$7="CFC",VLOOKUP(Indice!$D$6,CFC!$A:$ABM,MATCH(Indice!$C$31,Bancos!$A$1:$AAV$1,0)+ROW(A13)-1,0),VLOOKUP(Indice!$D$6,Coop!$A:$ABM,MATCH(Indice!$C$31,Bancos!$A$1:$AAV$1,0)+ROW(A13)-1,0)))</f>
        <v>0.18666666666666701</v>
      </c>
      <c r="E17" s="128"/>
    </row>
    <row r="18" spans="2:5" ht="14.4" x14ac:dyDescent="0.3">
      <c r="B18" s="149" t="s">
        <v>191</v>
      </c>
      <c r="C18" s="167"/>
      <c r="D18" s="280">
        <f>+IF(Indice!$D$7="Bancos",VLOOKUP(Indice!$D$6,Bancos!$A:$AAV,MATCH(Indice!$C$31,Bancos!$A$1:$AAV$1,0)+ROW(A14)-1,0),IF(Indice!$D$7="CFC",VLOOKUP(Indice!$D$6,CFC!$A:$ABM,MATCH(Indice!$C$31,Bancos!$A$1:$AAV$1,0)+ROW(A14)-1,0),VLOOKUP(Indice!$D$6,Coop!$A:$ABM,MATCH(Indice!$C$31,Bancos!$A$1:$AAV$1,0)+ROW(A14)-1,0)))</f>
        <v>0</v>
      </c>
      <c r="E18" s="128"/>
    </row>
    <row r="19" spans="2:5" ht="15" thickBot="1" x14ac:dyDescent="0.35">
      <c r="B19" s="172" t="s">
        <v>192</v>
      </c>
      <c r="C19" s="173"/>
      <c r="D19" s="281">
        <f>+IF(Indice!$D$7="Bancos",VLOOKUP(Indice!$D$6,Bancos!$A:$AAV,MATCH(Indice!$C$31,Bancos!$A$1:$AAV$1,0)+ROW(A15)-1,0),IF(Indice!$D$7="CFC",VLOOKUP(Indice!$D$6,CFC!$A:$ABM,MATCH(Indice!$C$31,Bancos!$A$1:$AAV$1,0)+ROW(A15)-1,0),VLOOKUP(Indice!$D$6,Coop!$A:$ABM,MATCH(Indice!$C$31,Bancos!$A$1:$AAV$1,0)+ROW(A15)-1,0)))</f>
        <v>2.66666666666667E-2</v>
      </c>
      <c r="E19" s="128"/>
    </row>
    <row r="20" spans="2:5" x14ac:dyDescent="0.25">
      <c r="B20" s="207" t="s">
        <v>441</v>
      </c>
    </row>
    <row r="52" spans="2:2" x14ac:dyDescent="0.25">
      <c r="B52" s="207" t="s">
        <v>441</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
  <sheetViews>
    <sheetView showGridLines="0" topLeftCell="G1" workbookViewId="0">
      <selection activeCell="B10" sqref="B10"/>
    </sheetView>
  </sheetViews>
  <sheetFormatPr baseColWidth="10" defaultColWidth="11.44140625" defaultRowHeight="13.2" x14ac:dyDescent="0.25"/>
  <cols>
    <col min="1" max="1" width="5.5546875" style="112" customWidth="1"/>
    <col min="2" max="2" width="21.6640625" style="112" customWidth="1"/>
    <col min="3" max="3" width="30.6640625" style="112" customWidth="1"/>
    <col min="4" max="4" width="14.33203125" style="112" customWidth="1"/>
    <col min="5" max="16384" width="11.44140625" style="112"/>
  </cols>
  <sheetData>
    <row r="2" spans="2:5" ht="24.9" customHeight="1" x14ac:dyDescent="0.25">
      <c r="B2" s="381" t="s">
        <v>370</v>
      </c>
      <c r="C2" s="381"/>
      <c r="D2" s="381"/>
      <c r="E2" s="381"/>
    </row>
    <row r="3" spans="2:5" ht="12.75" customHeight="1" thickBot="1" x14ac:dyDescent="0.3">
      <c r="B3" s="159"/>
      <c r="C3" s="159"/>
      <c r="D3" s="159"/>
    </row>
    <row r="4" spans="2:5" ht="30.75" customHeight="1" x14ac:dyDescent="0.25">
      <c r="B4" s="404" t="s">
        <v>84</v>
      </c>
      <c r="C4" s="405"/>
      <c r="D4" s="174" t="s">
        <v>193</v>
      </c>
    </row>
    <row r="5" spans="2:5" ht="12.75" customHeight="1" x14ac:dyDescent="0.25">
      <c r="B5" s="175" t="s">
        <v>194</v>
      </c>
      <c r="C5" s="176"/>
      <c r="D5" s="282">
        <f>+IF(Indice!$D$7="Bancos",VLOOKUP(Indice!$D$6,Bancos!$A:$AAV,MATCH(Indice!$C$32,Bancos!$A$1:$AAV$1,0)+ROW(A1)-1,0),IF(Indice!$D$7="CFC",VLOOKUP(Indice!$D$6,CFC!$A:$ABM,MATCH(Indice!$C$32,Bancos!$A$1:$AAV$1,0)+ROW(A1)-1,0),VLOOKUP(Indice!$D$6,Coop!$A:$ABM,MATCH(Indice!$C$32,Bancos!$A$1:$AAV$1,0)+ROW(A1)-1,0)))</f>
        <v>0.8</v>
      </c>
    </row>
    <row r="6" spans="2:5" ht="12.75" customHeight="1" x14ac:dyDescent="0.25">
      <c r="B6" s="175" t="s">
        <v>195</v>
      </c>
      <c r="C6" s="176"/>
      <c r="D6" s="282">
        <f>+IF(Indice!$D$7="Bancos",VLOOKUP(Indice!$D$6,Bancos!$A:$AAV,MATCH(Indice!$C$32,Bancos!$A$1:$AAV$1,0)+ROW(A2)-1,0),IF(Indice!$D$7="CFC",VLOOKUP(Indice!$D$6,CFC!$A:$ABM,MATCH(Indice!$C$32,Bancos!$A$1:$AAV$1,0)+ROW(A2)-1,0),VLOOKUP(Indice!$D$6,Coop!$A:$ABM,MATCH(Indice!$C$32,Bancos!$A$1:$AAV$1,0)+ROW(A2)-1,0)))</f>
        <v>0.4</v>
      </c>
    </row>
    <row r="7" spans="2:5" ht="12.75" customHeight="1" x14ac:dyDescent="0.25">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5">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5">
      <c r="B9" s="175" t="s">
        <v>198</v>
      </c>
      <c r="C9" s="176"/>
      <c r="D9" s="282">
        <f>+IF(Indice!$D$7="Bancos",VLOOKUP(Indice!$D$6,Bancos!$A:$AAV,MATCH(Indice!$C$32,Bancos!$A$1:$AAV$1,0)+ROW(A5)-1,0),IF(Indice!$D$7="CFC",VLOOKUP(Indice!$D$6,CFC!$A:$ABM,MATCH(Indice!$C$32,Bancos!$A$1:$AAV$1,0)+ROW(A5)-1,0),VLOOKUP(Indice!$D$6,Coop!$A:$ABM,MATCH(Indice!$C$32,Bancos!$A$1:$AAV$1,0)+ROW(A5)-1,0)))</f>
        <v>0.6</v>
      </c>
    </row>
    <row r="10" spans="2:5" ht="12.75" customHeight="1" x14ac:dyDescent="0.25">
      <c r="B10" s="175" t="s">
        <v>199</v>
      </c>
      <c r="C10" s="176"/>
      <c r="D10" s="282">
        <f>+IF(Indice!$D$7="Bancos",VLOOKUP(Indice!$D$6,Bancos!$A:$AAV,MATCH(Indice!$C$32,Bancos!$A$1:$AAV$1,0)+ROW(A6)-1,0),IF(Indice!$D$7="CFC",VLOOKUP(Indice!$D$6,CFC!$A:$ABM,MATCH(Indice!$C$32,Bancos!$A$1:$AAV$1,0)+ROW(A6)-1,0),VLOOKUP(Indice!$D$6,Coop!$A:$ABM,MATCH(Indice!$C$32,Bancos!$A$1:$AAV$1,0)+ROW(A6)-1,0)))</f>
        <v>0.4</v>
      </c>
    </row>
    <row r="11" spans="2:5" ht="13.8" thickBot="1" x14ac:dyDescent="0.3">
      <c r="B11" s="177" t="s">
        <v>200</v>
      </c>
      <c r="C11" s="178"/>
      <c r="D11" s="282">
        <f>+IF(Indice!$D$7="Bancos",VLOOKUP(Indice!$D$6,Bancos!$A:$AAV,MATCH(Indice!$C$32,Bancos!$A$1:$AAV$1,0)+ROW(A7)-1,0),IF(Indice!$D$7="CFC",VLOOKUP(Indice!$D$6,CFC!$A:$ABM,MATCH(Indice!$C$32,Bancos!$A$1:$AAV$1,0)+ROW(A7)-1,0),VLOOKUP(Indice!$D$6,Coop!$A:$ABM,MATCH(Indice!$C$32,Bancos!$A$1:$AAV$1,0)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1"/>
  <sheetViews>
    <sheetView showGridLines="0" workbookViewId="0">
      <selection activeCell="H9" sqref="H9"/>
    </sheetView>
  </sheetViews>
  <sheetFormatPr baseColWidth="10" defaultColWidth="11.44140625" defaultRowHeight="13.2" x14ac:dyDescent="0.25"/>
  <cols>
    <col min="1" max="1" width="7.44140625" style="112" customWidth="1"/>
    <col min="2" max="2" width="38.33203125" style="112" customWidth="1"/>
    <col min="3" max="3" width="30.44140625" style="112" customWidth="1"/>
    <col min="4" max="4" width="14" style="112" bestFit="1" customWidth="1"/>
    <col min="5" max="16384" width="11.44140625" style="112"/>
  </cols>
  <sheetData>
    <row r="2" spans="2:11" ht="27" customHeight="1" x14ac:dyDescent="0.25">
      <c r="B2" s="381" t="s">
        <v>416</v>
      </c>
      <c r="C2" s="381"/>
      <c r="D2" s="381"/>
    </row>
    <row r="3" spans="2:11" s="179" customFormat="1" ht="12" customHeight="1" thickBot="1" x14ac:dyDescent="0.3">
      <c r="B3" s="159"/>
      <c r="C3" s="159"/>
      <c r="J3" s="406"/>
      <c r="K3" s="406"/>
    </row>
    <row r="4" spans="2:11" ht="30" customHeight="1" x14ac:dyDescent="0.25">
      <c r="B4" s="402" t="s">
        <v>84</v>
      </c>
      <c r="C4" s="403"/>
      <c r="D4" s="283" t="s">
        <v>85</v>
      </c>
      <c r="H4" s="115"/>
      <c r="I4" s="115"/>
      <c r="J4" s="406"/>
      <c r="K4" s="406"/>
    </row>
    <row r="5" spans="2:11" ht="12.75" customHeight="1" x14ac:dyDescent="0.25">
      <c r="B5" s="408" t="s">
        <v>178</v>
      </c>
      <c r="C5" s="406" t="s">
        <v>178</v>
      </c>
      <c r="D5" s="284">
        <f>+IF(Indice!$D$7="Bancos",VLOOKUP(Indice!$D$6,Bancos!$A:$AAV,MATCH(Indice!$C$33,Bancos!$A$1:$AAV$1,0)+ROW(A1)-1,0),IF(Indice!$D$7="CFC",VLOOKUP(Indice!$D$6,CFC!$A:$ABM,MATCH(Indice!$C$33,Bancos!$A$1:$AAV$1,0)+ROW(A1)-1,0),VLOOKUP(Indice!$D$6,Coop!$A:$ABM,MATCH(Indice!$C$33,Bancos!$A$1:$AAV$1,0)+ROW(A1)-1,0)))</f>
        <v>8.7719298245614002E-2</v>
      </c>
      <c r="H5" s="115"/>
      <c r="I5" s="115"/>
      <c r="J5" s="406"/>
      <c r="K5" s="406"/>
    </row>
    <row r="6" spans="2:11" ht="12.75" customHeight="1" x14ac:dyDescent="0.25">
      <c r="B6" s="408" t="s">
        <v>179</v>
      </c>
      <c r="C6" s="406" t="s">
        <v>179</v>
      </c>
      <c r="D6" s="285">
        <f>+IF(Indice!$D$7="Bancos",VLOOKUP(Indice!$D$6,Bancos!$A:$AAV,MATCH(Indice!$C$33,Bancos!$A$1:$AAV$1,0)+ROW(A2)-1,0),IF(Indice!$D$7="CFC",VLOOKUP(Indice!$D$6,CFC!$A:$ABM,MATCH(Indice!$C$33,Bancos!$A$1:$AAV$1,0)+ROW(A2)-1,0),VLOOKUP(Indice!$D$6,Coop!$A:$ABM,MATCH(Indice!$C$33,Bancos!$A$1:$AAV$1,0)+ROW(A2)-1,0)))</f>
        <v>8.0921052631578894E-2</v>
      </c>
      <c r="H6" s="115"/>
      <c r="I6" s="115"/>
      <c r="J6" s="406"/>
      <c r="K6" s="406"/>
    </row>
    <row r="7" spans="2:11" ht="12.75" customHeight="1" x14ac:dyDescent="0.25">
      <c r="B7" s="409" t="s">
        <v>180</v>
      </c>
      <c r="C7" s="406" t="s">
        <v>201</v>
      </c>
      <c r="D7" s="285">
        <f>+IF(Indice!$D$7="Bancos",VLOOKUP(Indice!$D$6,Bancos!$A:$AAV,MATCH(Indice!$C$33,Bancos!$A$1:$AAV$1,0)+ROW(A3)-1,0),IF(Indice!$D$7="CFC",VLOOKUP(Indice!$D$6,CFC!$A:$ABM,MATCH(Indice!$C$33,Bancos!$A$1:$AAV$1,0)+ROW(A3)-1,0),VLOOKUP(Indice!$D$6,Coop!$A:$ABM,MATCH(Indice!$C$33,Bancos!$A$1:$AAV$1,0)+ROW(A3)-1,0)))</f>
        <v>7.1388888888888904E-2</v>
      </c>
      <c r="H7" s="115"/>
      <c r="I7" s="115"/>
      <c r="J7" s="406"/>
      <c r="K7" s="406"/>
    </row>
    <row r="8" spans="2:11" ht="12.75" customHeight="1" x14ac:dyDescent="0.25">
      <c r="B8" s="409" t="s">
        <v>181</v>
      </c>
      <c r="C8" s="406" t="s">
        <v>202</v>
      </c>
      <c r="D8" s="285">
        <f>+IF(Indice!$D$7="Bancos",VLOOKUP(Indice!$D$6,Bancos!$A:$AAV,MATCH(Indice!$C$33,Bancos!$A$1:$AAV$1,0)+ROW(A4)-1,0),IF(Indice!$D$7="CFC",VLOOKUP(Indice!$D$6,CFC!$A:$ABM,MATCH(Indice!$C$33,Bancos!$A$1:$AAV$1,0)+ROW(A4)-1,0),VLOOKUP(Indice!$D$6,Coop!$A:$ABM,MATCH(Indice!$C$33,Bancos!$A$1:$AAV$1,0)+ROW(A4)-1,0)))</f>
        <v>7.7309941520467801E-2</v>
      </c>
      <c r="H8" s="115"/>
      <c r="I8" s="115"/>
      <c r="J8" s="407"/>
      <c r="K8" s="406"/>
    </row>
    <row r="9" spans="2:11" ht="12.75" customHeight="1" x14ac:dyDescent="0.25">
      <c r="B9" s="408" t="s">
        <v>182</v>
      </c>
      <c r="C9" s="406" t="s">
        <v>182</v>
      </c>
      <c r="D9" s="285">
        <f>+IF(Indice!$D$7="Bancos",VLOOKUP(Indice!$D$6,Bancos!$A:$AAV,MATCH(Indice!$C$33,Bancos!$A$1:$AAV$1,0)+ROW(A5)-1,0),IF(Indice!$D$7="CFC",VLOOKUP(Indice!$D$6,CFC!$A:$ABM,MATCH(Indice!$C$33,Bancos!$A$1:$AAV$1,0)+ROW(A5)-1,0),VLOOKUP(Indice!$D$6,Coop!$A:$ABM,MATCH(Indice!$C$33,Bancos!$A$1:$AAV$1,0)+ROW(A5)-1,0)))</f>
        <v>8.7719298245614002E-2</v>
      </c>
      <c r="H9" s="115"/>
      <c r="I9" s="115"/>
      <c r="J9" s="406"/>
      <c r="K9" s="406"/>
    </row>
    <row r="10" spans="2:11" ht="12.75" customHeight="1" x14ac:dyDescent="0.25">
      <c r="B10" s="409" t="s">
        <v>203</v>
      </c>
      <c r="C10" s="406" t="s">
        <v>204</v>
      </c>
      <c r="D10" s="285">
        <f>+IF(Indice!$D$7="Bancos",VLOOKUP(Indice!$D$6,Bancos!$A:$AAV,MATCH(Indice!$C$33,Bancos!$A$1:$AAV$1,0)+ROW(A6)-1,0),IF(Indice!$D$7="CFC",VLOOKUP(Indice!$D$6,CFC!$A:$ABM,MATCH(Indice!$C$33,Bancos!$A$1:$AAV$1,0)+ROW(A6)-1,0),VLOOKUP(Indice!$D$6,Coop!$A:$ABM,MATCH(Indice!$C$33,Bancos!$A$1:$AAV$1,0)+ROW(A6)-1,0)))</f>
        <v>5.9444444444444501E-2</v>
      </c>
      <c r="H10" s="115"/>
      <c r="I10" s="115"/>
      <c r="J10" s="115"/>
      <c r="K10" s="115"/>
    </row>
    <row r="11" spans="2:11" ht="12.75" customHeight="1" x14ac:dyDescent="0.25">
      <c r="B11" s="408" t="s">
        <v>184</v>
      </c>
      <c r="C11" s="406" t="s">
        <v>184</v>
      </c>
      <c r="D11" s="285">
        <f>+IF(Indice!$D$7="Bancos",VLOOKUP(Indice!$D$6,Bancos!$A:$AAV,MATCH(Indice!$C$33,Bancos!$A$1:$AAV$1,0)+ROW(A7)-1,0),IF(Indice!$D$7="CFC",VLOOKUP(Indice!$D$6,CFC!$A:$ABM,MATCH(Indice!$C$33,Bancos!$A$1:$AAV$1,0)+ROW(A7)-1,0),VLOOKUP(Indice!$D$6,Coop!$A:$ABM,MATCH(Indice!$C$33,Bancos!$A$1:$AAV$1,0)+ROW(A7)-1,0)))</f>
        <v>8.0921052631578894E-2</v>
      </c>
      <c r="H11" s="115"/>
      <c r="I11" s="115"/>
      <c r="J11" s="406"/>
      <c r="K11" s="406"/>
    </row>
    <row r="12" spans="2:11" ht="12.75" customHeight="1" x14ac:dyDescent="0.25">
      <c r="B12" s="408" t="s">
        <v>185</v>
      </c>
      <c r="C12" s="406" t="s">
        <v>185</v>
      </c>
      <c r="D12" s="285">
        <f>+IF(Indice!$D$7="Bancos",VLOOKUP(Indice!$D$6,Bancos!$A:$AAV,MATCH(Indice!$C$33,Bancos!$A$1:$AAV$1,0)+ROW(A8)-1,0),IF(Indice!$D$7="CFC",VLOOKUP(Indice!$D$6,CFC!$A:$ABM,MATCH(Indice!$C$33,Bancos!$A$1:$AAV$1,0)+ROW(A8)-1,0),VLOOKUP(Indice!$D$6,Coop!$A:$ABM,MATCH(Indice!$C$33,Bancos!$A$1:$AAV$1,0)+ROW(A8)-1,0)))</f>
        <v>6.6666666666666693E-2</v>
      </c>
      <c r="H12" s="115"/>
      <c r="I12" s="115"/>
      <c r="J12" s="406"/>
      <c r="K12" s="406"/>
    </row>
    <row r="13" spans="2:11" ht="12.75" customHeight="1" x14ac:dyDescent="0.25">
      <c r="B13" s="408" t="s">
        <v>205</v>
      </c>
      <c r="C13" s="406" t="s">
        <v>205</v>
      </c>
      <c r="D13" s="285">
        <f>+IF(Indice!$D$7="Bancos",VLOOKUP(Indice!$D$6,Bancos!$A:$AAV,MATCH(Indice!$C$33,Bancos!$A$1:$AAV$1,0)+ROW(A9)-1,0),IF(Indice!$D$7="CFC",VLOOKUP(Indice!$D$6,CFC!$A:$ABM,MATCH(Indice!$C$33,Bancos!$A$1:$AAV$1,0)+ROW(A9)-1,0),VLOOKUP(Indice!$D$6,Coop!$A:$ABM,MATCH(Indice!$C$33,Bancos!$A$1:$AAV$1,0)+ROW(A9)-1,0)))</f>
        <v>7.0833333333333304E-2</v>
      </c>
      <c r="H13" s="115"/>
      <c r="I13" s="115"/>
      <c r="J13" s="407"/>
      <c r="K13" s="406"/>
    </row>
    <row r="14" spans="2:11" ht="12.75" customHeight="1" x14ac:dyDescent="0.25">
      <c r="B14" s="408" t="s">
        <v>187</v>
      </c>
      <c r="C14" s="406" t="s">
        <v>187</v>
      </c>
      <c r="D14" s="285">
        <f>+IF(Indice!$D$7="Bancos",VLOOKUP(Indice!$D$6,Bancos!$A:$AAV,MATCH(Indice!$C$33,Bancos!$A$1:$AAV$1,0)+ROW(A10)-1,0),IF(Indice!$D$7="CFC",VLOOKUP(Indice!$D$6,CFC!$A:$ABM,MATCH(Indice!$C$33,Bancos!$A$1:$AAV$1,0)+ROW(A10)-1,0),VLOOKUP(Indice!$D$6,Coop!$A:$ABM,MATCH(Indice!$C$33,Bancos!$A$1:$AAV$1,0)+ROW(A10)-1,0)))</f>
        <v>6.8654970760233899E-2</v>
      </c>
      <c r="H14" s="115"/>
      <c r="I14" s="115"/>
      <c r="J14" s="407"/>
      <c r="K14" s="406"/>
    </row>
    <row r="15" spans="2:11" ht="12.75" customHeight="1" x14ac:dyDescent="0.25">
      <c r="B15" s="408" t="s">
        <v>206</v>
      </c>
      <c r="C15" s="406" t="s">
        <v>206</v>
      </c>
      <c r="D15" s="285">
        <f>+IF(Indice!$D$7="Bancos",VLOOKUP(Indice!$D$6,Bancos!$A:$AAV,MATCH(Indice!$C$33,Bancos!$A$1:$AAV$1,0)+ROW(A11)-1,0),IF(Indice!$D$7="CFC",VLOOKUP(Indice!$D$6,CFC!$A:$ABM,MATCH(Indice!$C$33,Bancos!$A$1:$AAV$1,0)+ROW(A11)-1,0),VLOOKUP(Indice!$D$6,Coop!$A:$ABM,MATCH(Indice!$C$33,Bancos!$A$1:$AAV$1,0)+ROW(A11)-1,0)))</f>
        <v>8.0921052631578894E-2</v>
      </c>
      <c r="H15" s="115"/>
      <c r="I15" s="115"/>
      <c r="J15" s="115"/>
      <c r="K15" s="115"/>
    </row>
    <row r="16" spans="2:11" ht="12.75" customHeight="1" x14ac:dyDescent="0.25">
      <c r="B16" s="408" t="s">
        <v>207</v>
      </c>
      <c r="C16" s="406" t="s">
        <v>207</v>
      </c>
      <c r="D16" s="285">
        <f>+IF(Indice!$D$7="Bancos",VLOOKUP(Indice!$D$6,Bancos!$A:$AAV,MATCH(Indice!$C$33,Bancos!$A$1:$AAV$1,0)+ROW(A12)-1,0),IF(Indice!$D$7="CFC",VLOOKUP(Indice!$D$6,CFC!$A:$ABM,MATCH(Indice!$C$33,Bancos!$A$1:$AAV$1,0)+ROW(A12)-1,0),VLOOKUP(Indice!$D$6,Coop!$A:$ABM,MATCH(Indice!$C$33,Bancos!$A$1:$AAV$1,0)+ROW(A12)-1,0)))</f>
        <v>4.8055555555555601E-2</v>
      </c>
      <c r="H16" s="115"/>
      <c r="I16" s="115"/>
      <c r="J16" s="406"/>
      <c r="K16" s="406"/>
    </row>
    <row r="17" spans="2:11" ht="12.75" customHeight="1" x14ac:dyDescent="0.25">
      <c r="B17" s="408" t="s">
        <v>190</v>
      </c>
      <c r="C17" s="406" t="s">
        <v>190</v>
      </c>
      <c r="D17" s="285">
        <f>+IF(Indice!$D$7="Bancos",VLOOKUP(Indice!$D$6,Bancos!$A:$AAV,MATCH(Indice!$C$33,Bancos!$A$1:$AAV$1,0)+ROW(A13)-1,0),IF(Indice!$D$7="CFC",VLOOKUP(Indice!$D$6,CFC!$A:$ABM,MATCH(Indice!$C$33,Bancos!$A$1:$AAV$1,0)+ROW(A13)-1,0),VLOOKUP(Indice!$D$6,Coop!$A:$ABM,MATCH(Indice!$C$33,Bancos!$A$1:$AAV$1,0)+ROW(A13)-1,0)))</f>
        <v>5.1666666666666701E-2</v>
      </c>
      <c r="H17" s="115"/>
      <c r="I17" s="115"/>
      <c r="J17" s="406"/>
      <c r="K17" s="406"/>
    </row>
    <row r="18" spans="2:11" x14ac:dyDescent="0.25">
      <c r="B18" s="408" t="s">
        <v>191</v>
      </c>
      <c r="C18" s="406" t="s">
        <v>191</v>
      </c>
      <c r="D18" s="285">
        <f>+IF(Indice!$D$7="Bancos",VLOOKUP(Indice!$D$6,Bancos!$A:$AAV,MATCH(Indice!$C$33,Bancos!$A$1:$AAV$1,0)+ROW(A14)-1,0),IF(Indice!$D$7="CFC",VLOOKUP(Indice!$D$6,CFC!$A:$ABM,MATCH(Indice!$C$33,Bancos!$A$1:$AAV$1,0)+ROW(A14)-1,0),VLOOKUP(Indice!$D$6,Coop!$A:$ABM,MATCH(Indice!$C$33,Bancos!$A$1:$AAV$1,0)+ROW(A14)-1,0)))</f>
        <v>6.7777777777777798E-2</v>
      </c>
      <c r="H18" s="115"/>
      <c r="I18" s="115"/>
      <c r="J18" s="406"/>
      <c r="K18" s="406"/>
    </row>
    <row r="19" spans="2:11" ht="13.8" thickBot="1" x14ac:dyDescent="0.3">
      <c r="B19" s="410" t="s">
        <v>208</v>
      </c>
      <c r="C19" s="411" t="s">
        <v>208</v>
      </c>
      <c r="D19" s="286">
        <f>+IF(Indice!$D$7="Bancos",VLOOKUP(Indice!$D$6,Bancos!$A:$AAV,MATCH(Indice!$C$33,Bancos!$A$1:$AAV$1,0)+ROW(A15)-1,0),IF(Indice!$D$7="CFC",VLOOKUP(Indice!$D$6,CFC!$A:$ABM,MATCH(Indice!$C$33,Bancos!$A$1:$AAV$1,0)+ROW(A15)-1,0),VLOOKUP(Indice!$D$6,Coop!$A:$ABM,MATCH(Indice!$C$33,Bancos!$A$1:$AAV$1,0)+ROW(A15)-1,0)))</f>
        <v>0</v>
      </c>
      <c r="H19" s="115"/>
      <c r="I19" s="115"/>
      <c r="J19" s="407"/>
      <c r="K19" s="406"/>
    </row>
    <row r="20" spans="2:11" x14ac:dyDescent="0.25">
      <c r="H20" s="115"/>
      <c r="I20" s="115"/>
      <c r="J20" s="115"/>
      <c r="K20" s="115"/>
    </row>
    <row r="21" spans="2:11" x14ac:dyDescent="0.25">
      <c r="H21" s="338"/>
      <c r="I21" s="338"/>
      <c r="J21" s="115"/>
      <c r="K21" s="115"/>
    </row>
  </sheetData>
  <mergeCells count="32">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 ref="J8:K8"/>
    <mergeCell ref="J9:K9"/>
    <mergeCell ref="J3:K3"/>
    <mergeCell ref="J4:K4"/>
    <mergeCell ref="J5:K5"/>
    <mergeCell ref="J6:K6"/>
    <mergeCell ref="J7:K7"/>
    <mergeCell ref="J16:K16"/>
    <mergeCell ref="J17:K17"/>
    <mergeCell ref="J18:K18"/>
    <mergeCell ref="J19:K19"/>
    <mergeCell ref="J11:K11"/>
    <mergeCell ref="J12:K12"/>
    <mergeCell ref="J13:K13"/>
    <mergeCell ref="J14:K14"/>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showGridLines="0" workbookViewId="0">
      <selection activeCell="B5" sqref="B5"/>
    </sheetView>
  </sheetViews>
  <sheetFormatPr baseColWidth="10" defaultColWidth="11.44140625" defaultRowHeight="13.2" x14ac:dyDescent="0.25"/>
  <cols>
    <col min="1" max="1" width="7.44140625" style="112" customWidth="1"/>
    <col min="2" max="2" width="20.109375" style="112" customWidth="1"/>
    <col min="3" max="3" width="24.44140625" style="112" customWidth="1"/>
    <col min="4" max="4" width="17.44140625" style="112" customWidth="1"/>
    <col min="5" max="16384" width="11.44140625" style="112"/>
  </cols>
  <sheetData>
    <row r="2" spans="1:4" ht="54" customHeight="1" x14ac:dyDescent="0.25">
      <c r="B2" s="381" t="s">
        <v>418</v>
      </c>
      <c r="C2" s="381"/>
      <c r="D2" s="381"/>
    </row>
    <row r="3" spans="1:4" ht="12.75" customHeight="1" thickBot="1" x14ac:dyDescent="0.3">
      <c r="A3" s="143"/>
      <c r="B3" s="143"/>
    </row>
    <row r="4" spans="1:4" x14ac:dyDescent="0.25">
      <c r="B4" s="402" t="s">
        <v>84</v>
      </c>
      <c r="C4" s="403"/>
      <c r="D4" s="163" t="s">
        <v>209</v>
      </c>
    </row>
    <row r="5" spans="1:4" ht="12.75" customHeight="1" x14ac:dyDescent="0.25">
      <c r="B5" s="175" t="s">
        <v>0</v>
      </c>
      <c r="C5" s="180"/>
      <c r="D5" s="181">
        <f>+IF(Indice!$D$7="Bancos",VLOOKUP(Indice!$D$6,Bancos!$A:$AAV,MATCH(Indice!$C$34,Bancos!$A$1:$AAV$1,0)+ROW(A1)-1,0),IF(Indice!$D$7="CFC",VLOOKUP(Indice!$D$6,CFC!$A:$ABM,MATCH(Indice!$C$34,Bancos!$A$1:$AAV$1,0)+ROW(A1)-1,0),VLOOKUP(Indice!$D$6,Coop!$A:$ABM,MATCH(Indice!$C$34,Bancos!$A$1:$AAV$1,0)+ROW(A1)-1,0)))</f>
        <v>0.8</v>
      </c>
    </row>
    <row r="6" spans="1:4" ht="12.75" customHeight="1" x14ac:dyDescent="0.25">
      <c r="B6" s="175" t="s">
        <v>210</v>
      </c>
      <c r="C6" s="180"/>
      <c r="D6" s="181">
        <f>+IF(Indice!$D$7="Bancos",VLOOKUP(Indice!$D$6,Bancos!$A:$AAV,MATCH(Indice!$C$34,Bancos!$A$1:$AAV$1,0)+ROW(A2)-1,0),IF(Indice!$D$7="CFC",VLOOKUP(Indice!$D$6,CFC!$A:$ABM,MATCH(Indice!$C$34,Bancos!$A$1:$AAV$1,0)+ROW(A2)-1,0),VLOOKUP(Indice!$D$6,Coop!$A:$ABM,MATCH(Indice!$C$34,Bancos!$A$1:$AAV$1,0)+ROW(A2)-1,0)))</f>
        <v>0.4</v>
      </c>
    </row>
    <row r="7" spans="1:4" ht="12.75" customHeight="1" x14ac:dyDescent="0.25">
      <c r="B7" s="175" t="s">
        <v>211</v>
      </c>
      <c r="C7" s="180"/>
      <c r="D7" s="181">
        <f>+IF(Indice!$D$7="Bancos",VLOOKUP(Indice!$D$6,Bancos!$A:$AAV,MATCH(Indice!$C$34,Bancos!$A$1:$AAV$1,0)+ROW(A3)-1,0),IF(Indice!$D$7="CFC",VLOOKUP(Indice!$D$6,CFC!$A:$ABM,MATCH(Indice!$C$34,Bancos!$A$1:$AAV$1,0)+ROW(A3)-1,0),VLOOKUP(Indice!$D$6,Coop!$A:$ABM,MATCH(Indice!$C$34,Bancos!$A$1:$AAV$1,0)+ROW(A3)-1,0)))</f>
        <v>0.2</v>
      </c>
    </row>
    <row r="8" spans="1:4" ht="12.75" customHeight="1" x14ac:dyDescent="0.25">
      <c r="B8" s="175" t="s">
        <v>212</v>
      </c>
      <c r="C8" s="180"/>
      <c r="D8" s="181">
        <f>+IF(Indice!$D$7="Bancos",VLOOKUP(Indice!$D$6,Bancos!$A:$AAV,MATCH(Indice!$C$34,Bancos!$A$1:$AAV$1,0)+ROW(A4)-1,0),IF(Indice!$D$7="CFC",VLOOKUP(Indice!$D$6,CFC!$A:$ABM,MATCH(Indice!$C$34,Bancos!$A$1:$AAV$1,0)+ROW(A4)-1,0),VLOOKUP(Indice!$D$6,Coop!$A:$ABM,MATCH(Indice!$C$34,Bancos!$A$1:$AAV$1,0)+ROW(A4)-1,0)))</f>
        <v>0</v>
      </c>
    </row>
    <row r="9" spans="1:4" ht="12.75" customHeight="1" x14ac:dyDescent="0.25">
      <c r="B9" s="175" t="s">
        <v>213</v>
      </c>
      <c r="C9" s="180"/>
      <c r="D9" s="181">
        <f>+IF(Indice!$D$7="Bancos",VLOOKUP(Indice!$D$6,Bancos!$A:$AAV,MATCH(Indice!$C$34,Bancos!$A$1:$AAV$1,0)+ROW(A5)-1,0),IF(Indice!$D$7="CFC",VLOOKUP(Indice!$D$6,CFC!$A:$ABM,MATCH(Indice!$C$34,Bancos!$A$1:$AAV$1,0)+ROW(A5)-1,0),VLOOKUP(Indice!$D$6,Coop!$A:$ABM,MATCH(Indice!$C$34,Bancos!$A$1:$AAV$1,0)+ROW(A5)-1,0)))</f>
        <v>-0.2</v>
      </c>
    </row>
    <row r="10" spans="1:4" ht="12.75" customHeight="1" x14ac:dyDescent="0.25">
      <c r="B10" s="175" t="s">
        <v>2</v>
      </c>
      <c r="C10" s="180"/>
      <c r="D10" s="181">
        <f>+IF(Indice!$D$7="Bancos",VLOOKUP(Indice!$D$6,Bancos!$A:$AAV,MATCH(Indice!$C$34,Bancos!$A$1:$AAV$1,0)+ROW(A6)-1,0),IF(Indice!$D$7="CFC",VLOOKUP(Indice!$D$6,CFC!$A:$ABM,MATCH(Indice!$C$34,Bancos!$A$1:$AAV$1,0)+ROW(A6)-1,0),VLOOKUP(Indice!$D$6,Coop!$A:$ABM,MATCH(Indice!$C$34,Bancos!$A$1:$AAV$1,0)+ROW(A6)-1,0)))</f>
        <v>0.6</v>
      </c>
    </row>
    <row r="11" spans="1:4" ht="12.75" customHeight="1" thickBot="1" x14ac:dyDescent="0.3">
      <c r="B11" s="177" t="s">
        <v>3</v>
      </c>
      <c r="C11" s="182"/>
      <c r="D11" s="181">
        <f>+IF(Indice!$D$7="Bancos",VLOOKUP(Indice!$D$6,Bancos!$A:$AAV,MATCH(Indice!$C$34,Bancos!$A$1:$AAV$1,0)+ROW(A7)-1,0),IF(Indice!$D$7="CFC",VLOOKUP(Indice!$D$6,CFC!$A:$ABM,MATCH(Indice!$C$34,Bancos!$A$1:$AAV$1,0)+ROW(A7)-1,0),VLOOKUP(Indice!$D$6,Coop!$A:$ABM,MATCH(Indice!$C$34,Bancos!$A$1:$AAV$1,0)+ROW(A7)-1,0)))</f>
        <v>0.2</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H15" sqref="H15"/>
    </sheetView>
  </sheetViews>
  <sheetFormatPr baseColWidth="10" defaultColWidth="11.44140625" defaultRowHeight="13.2" x14ac:dyDescent="0.25"/>
  <cols>
    <col min="1" max="1" width="5.44140625" style="112" customWidth="1"/>
    <col min="2" max="2" width="24.44140625" style="112" customWidth="1"/>
    <col min="3" max="3" width="18.88671875" style="112" customWidth="1"/>
    <col min="4" max="4" width="18.5546875" style="112" customWidth="1"/>
    <col min="5" max="16384" width="11.44140625" style="112"/>
  </cols>
  <sheetData>
    <row r="2" spans="1:5" ht="55.5" customHeight="1" x14ac:dyDescent="0.25">
      <c r="A2" s="115"/>
      <c r="B2" s="381" t="s">
        <v>417</v>
      </c>
      <c r="C2" s="381"/>
      <c r="D2" s="381"/>
    </row>
    <row r="3" spans="1:5" ht="12.75" customHeight="1" thickBot="1" x14ac:dyDescent="0.3">
      <c r="A3" s="115"/>
      <c r="B3" s="143"/>
      <c r="C3" s="143"/>
      <c r="D3" s="143"/>
    </row>
    <row r="4" spans="1:5" x14ac:dyDescent="0.25">
      <c r="B4" s="402" t="s">
        <v>84</v>
      </c>
      <c r="C4" s="403"/>
      <c r="D4" s="163" t="s">
        <v>209</v>
      </c>
    </row>
    <row r="5" spans="1:5" ht="12.75" customHeight="1" x14ac:dyDescent="0.3">
      <c r="B5" s="175" t="s">
        <v>214</v>
      </c>
      <c r="C5" s="183"/>
      <c r="D5" s="184">
        <f>+IF(Indice!$D$7="Bancos",VLOOKUP(Indice!$D$6,Bancos!$A:$AAV,MATCH(Indice!$C$35,Bancos!$A$1:$AAV$1,0)+ROW(A1)-1,0),IF(Indice!$D$7="CFC",VLOOKUP(Indice!$D$6,CFC!$A:$ABM,MATCH(Indice!$C$35,Bancos!$A$1:$AAV$1,0)+ROW(A1)-1,0),VLOOKUP(Indice!$D$6,Coop!$A:$ABM,MATCH(Indice!$C$35,Bancos!$A$1:$AAV$1,0)+ROW(A1)-1,0)))</f>
        <v>0.6</v>
      </c>
      <c r="E5" s="162"/>
    </row>
    <row r="6" spans="1:5" ht="12.75" customHeight="1" x14ac:dyDescent="0.3">
      <c r="B6" s="175" t="s">
        <v>215</v>
      </c>
      <c r="C6" s="183"/>
      <c r="D6" s="184">
        <f>+IF(Indice!$D$7="Bancos",VLOOKUP(Indice!$D$6,Bancos!$A:$AAV,MATCH(Indice!$C$35,Bancos!$A$1:$AAV$1,0)+ROW(A2)-1,0),IF(Indice!$D$7="CFC",VLOOKUP(Indice!$D$6,CFC!$A:$ABM,MATCH(Indice!$C$35,Bancos!$A$1:$AAV$1,0)+ROW(A2)-1,0),VLOOKUP(Indice!$D$6,Coop!$A:$ABM,MATCH(Indice!$C$35,Bancos!$A$1:$AAV$1,0)+ROW(A2)-1,0)))</f>
        <v>0.6</v>
      </c>
      <c r="E6" s="162"/>
    </row>
    <row r="7" spans="1:5" ht="12.75" customHeight="1" x14ac:dyDescent="0.3">
      <c r="B7" s="175" t="s">
        <v>216</v>
      </c>
      <c r="C7" s="183"/>
      <c r="D7" s="184">
        <f>+IF(Indice!$D$7="Bancos",VLOOKUP(Indice!$D$6,Bancos!$A:$AAV,MATCH(Indice!$C$35,Bancos!$A$1:$AAV$1,0)+ROW(A3)-1,0),IF(Indice!$D$7="CFC",VLOOKUP(Indice!$D$6,CFC!$A:$ABM,MATCH(Indice!$C$35,Bancos!$A$1:$AAV$1,0)+ROW(A3)-1,0),VLOOKUP(Indice!$D$6,Coop!$A:$ABM,MATCH(Indice!$C$35,Bancos!$A$1:$AAV$1,0)+ROW(A3)-1,0)))</f>
        <v>0.6</v>
      </c>
      <c r="E7" s="162"/>
    </row>
    <row r="8" spans="1:5" ht="12.75" customHeight="1" x14ac:dyDescent="0.3">
      <c r="B8" s="175" t="s">
        <v>217</v>
      </c>
      <c r="C8" s="183"/>
      <c r="D8" s="184">
        <f>+IF(Indice!$D$7="Bancos",VLOOKUP(Indice!$D$6,Bancos!$A:$AAV,MATCH(Indice!$C$35,Bancos!$A$1:$AAV$1,0)+ROW(A4)-1,0),IF(Indice!$D$7="CFC",VLOOKUP(Indice!$D$6,CFC!$A:$ABM,MATCH(Indice!$C$35,Bancos!$A$1:$AAV$1,0)+ROW(A4)-1,0),VLOOKUP(Indice!$D$6,Coop!$A:$ABM,MATCH(Indice!$C$35,Bancos!$A$1:$AAV$1,0)+ROW(A4)-1,0)))</f>
        <v>0.4</v>
      </c>
      <c r="E8" s="162"/>
    </row>
    <row r="9" spans="1:5" ht="12.75" customHeight="1" x14ac:dyDescent="0.3">
      <c r="B9" s="175" t="s">
        <v>218</v>
      </c>
      <c r="C9" s="183"/>
      <c r="D9" s="184">
        <f>+IF(Indice!$D$7="Bancos",VLOOKUP(Indice!$D$6,Bancos!$A:$AAV,MATCH(Indice!$C$35,Bancos!$A$1:$AAV$1,0)+ROW(A5)-1,0),IF(Indice!$D$7="CFC",VLOOKUP(Indice!$D$6,CFC!$A:$ABM,MATCH(Indice!$C$35,Bancos!$A$1:$AAV$1,0)+ROW(A5)-1,0),VLOOKUP(Indice!$D$6,Coop!$A:$ABM,MATCH(Indice!$C$35,Bancos!$A$1:$AAV$1,0)+ROW(A5)-1,0)))</f>
        <v>0.2</v>
      </c>
      <c r="E9" s="162"/>
    </row>
    <row r="10" spans="1:5" ht="12.75" customHeight="1" x14ac:dyDescent="0.3">
      <c r="B10" s="175" t="s">
        <v>219</v>
      </c>
      <c r="C10" s="183"/>
      <c r="D10" s="184">
        <f>+IF(Indice!$D$7="Bancos",VLOOKUP(Indice!$D$6,Bancos!$A:$AAV,MATCH(Indice!$C$35,Bancos!$A$1:$AAV$1,0)+ROW(A6)-1,0),IF(Indice!$D$7="CFC",VLOOKUP(Indice!$D$6,CFC!$A:$ABM,MATCH(Indice!$C$35,Bancos!$A$1:$AAV$1,0)+ROW(A6)-1,0),VLOOKUP(Indice!$D$6,Coop!$A:$ABM,MATCH(Indice!$C$35,Bancos!$A$1:$AAV$1,0)+ROW(A6)-1,0)))</f>
        <v>0.4</v>
      </c>
      <c r="E10" s="162"/>
    </row>
    <row r="11" spans="1:5" ht="12.75" customHeight="1" x14ac:dyDescent="0.3">
      <c r="B11" s="175" t="s">
        <v>220</v>
      </c>
      <c r="C11" s="183"/>
      <c r="D11" s="184">
        <f>+IF(Indice!$D$7="Bancos",VLOOKUP(Indice!$D$6,Bancos!$A:$AAV,MATCH(Indice!$C$35,Bancos!$A$1:$AAV$1,0)+ROW(A7)-1,0),IF(Indice!$D$7="CFC",VLOOKUP(Indice!$D$6,CFC!$A:$ABM,MATCH(Indice!$C$35,Bancos!$A$1:$AAV$1,0)+ROW(A7)-1,0),VLOOKUP(Indice!$D$6,Coop!$A:$ABM,MATCH(Indice!$C$35,Bancos!$A$1:$AAV$1,0)+ROW(A7)-1,0)))</f>
        <v>1</v>
      </c>
      <c r="E11" s="162"/>
    </row>
    <row r="12" spans="1:5" ht="12.75" customHeight="1" x14ac:dyDescent="0.3">
      <c r="B12" s="175" t="s">
        <v>221</v>
      </c>
      <c r="C12" s="183"/>
      <c r="D12" s="184">
        <f>+IF(Indice!$D$7="Bancos",VLOOKUP(Indice!$D$6,Bancos!$A:$AAV,MATCH(Indice!$C$35,Bancos!$A$1:$AAV$1,0)+ROW(A8)-1,0),IF(Indice!$D$7="CFC",VLOOKUP(Indice!$D$6,CFC!$A:$ABM,MATCH(Indice!$C$35,Bancos!$A$1:$AAV$1,0)+ROW(A8)-1,0),VLOOKUP(Indice!$D$6,Coop!$A:$ABM,MATCH(Indice!$C$35,Bancos!$A$1:$AAV$1,0)+ROW(A8)-1,0)))</f>
        <v>0.4</v>
      </c>
      <c r="E12" s="162"/>
    </row>
    <row r="13" spans="1:5" ht="12.75" customHeight="1" x14ac:dyDescent="0.3">
      <c r="B13" s="185" t="s">
        <v>222</v>
      </c>
      <c r="C13" s="183"/>
      <c r="D13" s="184">
        <f>+IF(Indice!$D$7="Bancos",VLOOKUP(Indice!$D$6,Bancos!$A:$AAV,MATCH(Indice!$C$35,Bancos!$A$1:$AAV$1,0)+ROW(A9)-1,0),IF(Indice!$D$7="CFC",VLOOKUP(Indice!$D$6,CFC!$A:$ABM,MATCH(Indice!$C$35,Bancos!$A$1:$AAV$1,0)+ROW(A9)-1,0),VLOOKUP(Indice!$D$6,Coop!$A:$ABM,MATCH(Indice!$C$35,Bancos!$A$1:$AAV$1,0)+ROW(A9)-1,0)))</f>
        <v>0.6</v>
      </c>
      <c r="E13" s="162"/>
    </row>
    <row r="14" spans="1:5" ht="12.75" customHeight="1" x14ac:dyDescent="0.3">
      <c r="B14" s="175" t="s">
        <v>223</v>
      </c>
      <c r="C14" s="183"/>
      <c r="D14" s="184">
        <f>+IF(Indice!$D$7="Bancos",VLOOKUP(Indice!$D$6,Bancos!$A:$AAV,MATCH(Indice!$C$35,Bancos!$A$1:$AAV$1,0)+ROW(A10)-1,0),IF(Indice!$D$7="CFC",VLOOKUP(Indice!$D$6,CFC!$A:$ABM,MATCH(Indice!$C$35,Bancos!$A$1:$AAV$1,0)+ROW(A10)-1,0),VLOOKUP(Indice!$D$6,Coop!$A:$ABM,MATCH(Indice!$C$35,Bancos!$A$1:$AAV$1,0)+ROW(A10)-1,0)))</f>
        <v>1</v>
      </c>
      <c r="E14" s="162"/>
    </row>
    <row r="15" spans="1:5" ht="15" thickBot="1" x14ac:dyDescent="0.35">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showGridLines="0" topLeftCell="J1" workbookViewId="0">
      <selection activeCell="S2" sqref="S2"/>
    </sheetView>
  </sheetViews>
  <sheetFormatPr baseColWidth="10" defaultColWidth="11.44140625" defaultRowHeight="13.2" x14ac:dyDescent="0.25"/>
  <cols>
    <col min="1" max="1" width="6.33203125" style="112" customWidth="1"/>
    <col min="2" max="2" width="21" style="112" customWidth="1"/>
    <col min="3" max="3" width="28" style="112" customWidth="1"/>
    <col min="4" max="4" width="14" style="112" bestFit="1" customWidth="1"/>
    <col min="5" max="16384" width="11.44140625" style="112"/>
  </cols>
  <sheetData>
    <row r="2" spans="1:5" ht="52.5" customHeight="1" x14ac:dyDescent="0.25">
      <c r="B2" s="381" t="s">
        <v>374</v>
      </c>
      <c r="C2" s="381"/>
      <c r="D2" s="381"/>
    </row>
    <row r="3" spans="1:5" ht="12.75" customHeight="1" thickBot="1" x14ac:dyDescent="0.3">
      <c r="B3" s="143"/>
      <c r="C3" s="143"/>
      <c r="D3" s="143"/>
    </row>
    <row r="4" spans="1:5" ht="15" x14ac:dyDescent="0.25">
      <c r="B4" s="412" t="s">
        <v>225</v>
      </c>
      <c r="C4" s="413"/>
      <c r="D4" s="414"/>
    </row>
    <row r="5" spans="1:5" ht="30" customHeight="1" x14ac:dyDescent="0.25">
      <c r="B5" s="415" t="s">
        <v>84</v>
      </c>
      <c r="C5" s="416"/>
      <c r="D5" s="187" t="s">
        <v>85</v>
      </c>
    </row>
    <row r="6" spans="1:5" ht="14.4" x14ac:dyDescent="0.3">
      <c r="B6" s="164" t="s">
        <v>226</v>
      </c>
      <c r="C6" s="165"/>
      <c r="D6" s="188">
        <f>+IF(Indice!$D$7="Bancos",VLOOKUP(Indice!$D$6,Bancos!$A:$AAV,MATCH(Indice!$C$36,Bancos!$A$1:$AAV$1,0)+ROW(A1)-1,0),IF(Indice!$D$7="CFC",VLOOKUP(Indice!$D$6,CFC!$A:$ABM,MATCH(Indice!$C$36,Bancos!$A$1:$AAV$1,0)+ROW(A1)-1,0),VLOOKUP(Indice!$D$6,Coop!$A:$ABM,MATCH(Indice!$C$36,Bancos!$A$1:$AAV$1,0)+ROW(A1)-1,0)))</f>
        <v>9.5000000000000001E-2</v>
      </c>
    </row>
    <row r="7" spans="1:5" ht="14.4" x14ac:dyDescent="0.3">
      <c r="B7" s="149" t="s">
        <v>227</v>
      </c>
      <c r="C7" s="167"/>
      <c r="D7" s="188">
        <f>+IF(Indice!$D$7="Bancos",VLOOKUP(Indice!$D$6,Bancos!$A:$AAV,MATCH(Indice!$C$36,Bancos!$A$1:$AAV$1,0)+ROW(A2)-1,0),IF(Indice!$D$7="CFC",VLOOKUP(Indice!$D$6,CFC!$A:$ABM,MATCH(Indice!$C$36,Bancos!$A$1:$AAV$1,0)+ROW(A2)-1,0),VLOOKUP(Indice!$D$6,Coop!$A:$ABM,MATCH(Indice!$C$36,Bancos!$A$1:$AAV$1,0)+ROW(A2)-1,0)))</f>
        <v>0.125</v>
      </c>
    </row>
    <row r="8" spans="1:5" ht="14.4" x14ac:dyDescent="0.3">
      <c r="B8" s="149" t="s">
        <v>228</v>
      </c>
      <c r="C8" s="167"/>
      <c r="D8" s="188">
        <f>+IF(Indice!$D$7="Bancos",VLOOKUP(Indice!$D$6,Bancos!$A:$AAV,MATCH(Indice!$C$36,Bancos!$A$1:$AAV$1,0)+ROW(A3)-1,0),IF(Indice!$D$7="CFC",VLOOKUP(Indice!$D$6,CFC!$A:$ABM,MATCH(Indice!$C$36,Bancos!$A$1:$AAV$1,0)+ROW(A3)-1,0),VLOOKUP(Indice!$D$6,Coop!$A:$ABM,MATCH(Indice!$C$36,Bancos!$A$1:$AAV$1,0)+ROW(A3)-1,0)))</f>
        <v>0.11</v>
      </c>
    </row>
    <row r="9" spans="1:5" ht="14.4" x14ac:dyDescent="0.3">
      <c r="B9" s="149" t="s">
        <v>229</v>
      </c>
      <c r="C9" s="167"/>
      <c r="D9" s="188">
        <f>+IF(Indice!$D$7="Bancos",VLOOKUP(Indice!$D$6,Bancos!$A:$AAV,MATCH(Indice!$C$36,Bancos!$A$1:$AAV$1,0)+ROW(A4)-1,0),IF(Indice!$D$7="CFC",VLOOKUP(Indice!$D$6,CFC!$A:$ABM,MATCH(Indice!$C$36,Bancos!$A$1:$AAV$1,0)+ROW(A4)-1,0),VLOOKUP(Indice!$D$6,Coop!$A:$ABM,MATCH(Indice!$C$36,Bancos!$A$1:$AAV$1,0)+ROW(A4)-1,0)))</f>
        <v>9.2499999999999999E-2</v>
      </c>
    </row>
    <row r="10" spans="1:5" ht="14.4" x14ac:dyDescent="0.3">
      <c r="B10" s="149" t="s">
        <v>230</v>
      </c>
      <c r="C10" s="167"/>
      <c r="D10" s="188">
        <f>+IF(Indice!$D$7="Bancos",VLOOKUP(Indice!$D$6,Bancos!$A:$AAV,MATCH(Indice!$C$36,Bancos!$A$1:$AAV$1,0)+ROW(A5)-1,0),IF(Indice!$D$7="CFC",VLOOKUP(Indice!$D$6,CFC!$A:$ABM,MATCH(Indice!$C$36,Bancos!$A$1:$AAV$1,0)+ROW(A5)-1,0),VLOOKUP(Indice!$D$6,Coop!$A:$ABM,MATCH(Indice!$C$36,Bancos!$A$1:$AAV$1,0)+ROW(A5)-1,0)))</f>
        <v>0.14499999999999999</v>
      </c>
    </row>
    <row r="11" spans="1:5" ht="14.4" x14ac:dyDescent="0.3">
      <c r="B11" s="149" t="s">
        <v>231</v>
      </c>
      <c r="C11" s="167"/>
      <c r="D11" s="188">
        <f>+IF(Indice!$D$7="Bancos",VLOOKUP(Indice!$D$6,Bancos!$A:$AAV,MATCH(Indice!$C$36,Bancos!$A$1:$AAV$1,0)+ROW(A6)-1,0),IF(Indice!$D$7="CFC",VLOOKUP(Indice!$D$6,CFC!$A:$ABM,MATCH(Indice!$C$36,Bancos!$A$1:$AAV$1,0)+ROW(A6)-1,0),VLOOKUP(Indice!$D$6,Coop!$A:$ABM,MATCH(Indice!$C$36,Bancos!$A$1:$AAV$1,0)+ROW(A6)-1,0)))</f>
        <v>7.0000000000000007E-2</v>
      </c>
    </row>
    <row r="12" spans="1:5" ht="14.4" x14ac:dyDescent="0.3">
      <c r="B12" s="149" t="s">
        <v>232</v>
      </c>
      <c r="C12" s="167"/>
      <c r="D12" s="188">
        <f>+IF(Indice!$D$7="Bancos",VLOOKUP(Indice!$D$6,Bancos!$A:$AAV,MATCH(Indice!$C$36,Bancos!$A$1:$AAV$1,0)+ROW(A7)-1,0),IF(Indice!$D$7="CFC",VLOOKUP(Indice!$D$6,CFC!$A:$ABM,MATCH(Indice!$C$36,Bancos!$A$1:$AAV$1,0)+ROW(A7)-1,0),VLOOKUP(Indice!$D$6,Coop!$A:$ABM,MATCH(Indice!$C$36,Bancos!$A$1:$AAV$1,0)+ROW(A7)-1,0)))</f>
        <v>7.0000000000000007E-2</v>
      </c>
    </row>
    <row r="13" spans="1:5" ht="14.4" x14ac:dyDescent="0.3">
      <c r="B13" s="149" t="s">
        <v>233</v>
      </c>
      <c r="C13" s="167"/>
      <c r="D13" s="188">
        <f>+IF(Indice!$D$7="Bancos",VLOOKUP(Indice!$D$6,Bancos!$A:$AAV,MATCH(Indice!$C$36,Bancos!$A$1:$AAV$1,0)+ROW(A8)-1,0),IF(Indice!$D$7="CFC",VLOOKUP(Indice!$D$6,CFC!$A:$ABM,MATCH(Indice!$C$36,Bancos!$A$1:$AAV$1,0)+ROW(A8)-1,0),VLOOKUP(Indice!$D$6,Coop!$A:$ABM,MATCH(Indice!$C$36,Bancos!$A$1:$AAV$1,0)+ROW(A8)-1,0)))</f>
        <v>9.5000000000000001E-2</v>
      </c>
    </row>
    <row r="14" spans="1:5" ht="14.4" x14ac:dyDescent="0.3">
      <c r="B14" s="149" t="s">
        <v>234</v>
      </c>
      <c r="C14" s="167"/>
      <c r="D14" s="188">
        <f>+IF(Indice!$D$7="Bancos",VLOOKUP(Indice!$D$6,Bancos!$A:$AAV,MATCH(Indice!$C$36,Bancos!$A$1:$AAV$1,0)+ROW(A9)-1,0),IF(Indice!$D$7="CFC",VLOOKUP(Indice!$D$6,CFC!$A:$ABM,MATCH(Indice!$C$36,Bancos!$A$1:$AAV$1,0)+ROW(A9)-1,0),VLOOKUP(Indice!$D$6,Coop!$A:$ABM,MATCH(Indice!$C$36,Bancos!$A$1:$AAV$1,0)+ROW(A9)-1,0)))</f>
        <v>0.11749999999999999</v>
      </c>
    </row>
    <row r="15" spans="1:5" ht="14.4" x14ac:dyDescent="0.3">
      <c r="B15" s="149" t="s">
        <v>235</v>
      </c>
      <c r="C15" s="150"/>
      <c r="D15" s="188">
        <f>+IF(Indice!$D$7="Bancos",VLOOKUP(Indice!$D$6,Bancos!$A:$AAV,MATCH(Indice!$C$36,Bancos!$A$1:$AAV$1,0)+ROW(A10)-1,0),IF(Indice!$D$7="CFC",VLOOKUP(Indice!$D$6,CFC!$A:$ABM,MATCH(Indice!$C$36,Bancos!$A$1:$AAV$1,0)+ROW(A10)-1,0),VLOOKUP(Indice!$D$6,Coop!$A:$ABM,MATCH(Indice!$C$36,Bancos!$A$1:$AAV$1,0)+ROW(A10)-1,0)))</f>
        <v>0.08</v>
      </c>
    </row>
    <row r="16" spans="1:5" ht="15" thickBot="1" x14ac:dyDescent="0.35">
      <c r="A16" s="115"/>
      <c r="B16" s="189" t="s">
        <v>236</v>
      </c>
      <c r="C16" s="190"/>
      <c r="D16" s="188">
        <f>+IF(Indice!$D$7="Bancos",VLOOKUP(Indice!$D$6,Bancos!$A:$AAV,MATCH(Indice!$C$36,Bancos!$A$1:$AAV$1,0)+ROW(A11)-1,0),IF(Indice!$D$7="CFC",VLOOKUP(Indice!$D$6,CFC!$A:$ABM,MATCH(Indice!$C$36,Bancos!$A$1:$AAV$1,0)+ROW(A11)-1,0),VLOOKUP(Indice!$D$6,Coop!$A:$ABM,MATCH(Indice!$C$36,Bancos!$A$1:$AAV$1,0)+ROW(A11)-1,0)))</f>
        <v>0</v>
      </c>
      <c r="E16" s="115"/>
    </row>
    <row r="17" spans="1:5" x14ac:dyDescent="0.25">
      <c r="A17" s="115"/>
      <c r="B17" s="171"/>
      <c r="C17" s="171"/>
      <c r="D17" s="191"/>
      <c r="E17" s="115"/>
    </row>
    <row r="18" spans="1:5" ht="14.4" x14ac:dyDescent="0.3">
      <c r="D18" s="162"/>
    </row>
    <row r="20" spans="1:5" ht="30" customHeight="1" x14ac:dyDescent="0.25">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79"/>
  <sheetViews>
    <sheetView zoomScaleNormal="100" workbookViewId="0">
      <pane xSplit="1" ySplit="6" topLeftCell="CB40" activePane="bottomRight" state="frozen"/>
      <selection activeCell="B5" sqref="B5:C5"/>
      <selection pane="topRight" activeCell="B5" sqref="B5:C5"/>
      <selection pane="bottomLeft" activeCell="B5" sqref="B5:C5"/>
      <selection pane="bottomRight" activeCell="CN60" sqref="CN60"/>
    </sheetView>
  </sheetViews>
  <sheetFormatPr baseColWidth="10" defaultColWidth="11.44140625" defaultRowHeight="14.4" x14ac:dyDescent="0.3"/>
  <cols>
    <col min="1" max="1" width="11.44140625" style="67"/>
    <col min="2" max="2" width="6.44140625" style="39" customWidth="1"/>
    <col min="3" max="3" width="6.44140625" style="18" customWidth="1"/>
    <col min="4" max="4" width="9.33203125" style="39" bestFit="1" customWidth="1"/>
    <col min="5" max="5" width="9.88671875" style="42" bestFit="1" customWidth="1"/>
    <col min="6" max="6" width="8.88671875" style="42" bestFit="1" customWidth="1"/>
    <col min="7" max="7" width="12.33203125" style="18" bestFit="1" customWidth="1"/>
    <col min="8" max="9" width="6.44140625" style="42" customWidth="1"/>
    <col min="10" max="10" width="6.5546875" style="42" customWidth="1"/>
    <col min="11" max="13" width="6.44140625" style="42" customWidth="1"/>
    <col min="14" max="14" width="6.5546875" style="42" customWidth="1"/>
    <col min="15" max="17" width="6.44140625" style="42" customWidth="1"/>
    <col min="18" max="18" width="6.5546875" style="42" customWidth="1"/>
    <col min="19" max="21" width="6.44140625" style="42" customWidth="1"/>
    <col min="22" max="22" width="6.5546875" style="42" customWidth="1"/>
    <col min="23" max="23" width="6.44140625" style="42" customWidth="1"/>
    <col min="24" max="24" width="9.33203125" style="39" bestFit="1" customWidth="1"/>
    <col min="25" max="25" width="9.88671875" style="42" bestFit="1" customWidth="1"/>
    <col min="26" max="26" width="8.88671875" style="42" bestFit="1" customWidth="1"/>
    <col min="27" max="27" width="12.33203125" style="42" bestFit="1" customWidth="1"/>
    <col min="28" max="28" width="12.33203125" style="39" customWidth="1"/>
    <col min="29" max="44" width="12.33203125" style="42" customWidth="1"/>
    <col min="45" max="48" width="17.109375" style="42" customWidth="1"/>
    <col min="49" max="49" width="17.109375" style="18" customWidth="1"/>
    <col min="50" max="50" width="12.33203125" style="39" customWidth="1"/>
    <col min="51" max="67" width="12.33203125" style="42" customWidth="1"/>
    <col min="68" max="72" width="17.109375" style="42" customWidth="1"/>
    <col min="73" max="73" width="11.44140625" style="18" customWidth="1"/>
    <col min="74" max="74" width="6.44140625" style="39" customWidth="1"/>
    <col min="75" max="75" width="6.44140625" style="18" customWidth="1"/>
    <col min="76" max="76" width="9.33203125" style="67" bestFit="1" customWidth="1"/>
    <col min="77" max="77" width="9.88671875" style="67" bestFit="1" customWidth="1"/>
    <col min="78" max="78" width="8.88671875" style="67" bestFit="1" customWidth="1"/>
    <col min="79" max="79" width="12.33203125" style="18" bestFit="1" customWidth="1"/>
    <col min="80" max="81" width="6.44140625" style="42" customWidth="1"/>
    <col min="82" max="82" width="6.5546875" style="42" customWidth="1"/>
    <col min="83" max="85" width="6.44140625" style="42" customWidth="1"/>
    <col min="86" max="86" width="6.5546875" style="42" customWidth="1"/>
    <col min="87" max="89" width="6.44140625" style="42" customWidth="1"/>
    <col min="90" max="90" width="6.5546875" style="42" customWidth="1"/>
    <col min="91" max="93" width="6.44140625" style="42" customWidth="1"/>
    <col min="94" max="94" width="6.5546875" style="42" customWidth="1"/>
    <col min="95" max="95" width="6.44140625" style="18" customWidth="1"/>
    <col min="96" max="96" width="9.33203125" style="67" bestFit="1" customWidth="1"/>
    <col min="97" max="97" width="9.88671875" style="67" bestFit="1" customWidth="1"/>
    <col min="98" max="98" width="8.88671875" style="67" bestFit="1" customWidth="1"/>
    <col min="99" max="99" width="12.33203125" style="18" bestFit="1" customWidth="1"/>
    <col min="100" max="100" width="12.33203125" style="39" customWidth="1"/>
    <col min="101" max="116" width="12.33203125" style="42" customWidth="1"/>
    <col min="117" max="120" width="17.109375" style="42" customWidth="1"/>
    <col min="121" max="121" width="17.109375" style="18" customWidth="1"/>
    <col min="122" max="122" width="12.33203125" style="39" customWidth="1"/>
    <col min="123" max="139" width="12.33203125" style="42" customWidth="1"/>
    <col min="140" max="144" width="17.109375" style="42" customWidth="1"/>
    <col min="145" max="145" width="17.109375" style="18" customWidth="1"/>
    <col min="146" max="146" width="12.33203125" style="39" customWidth="1"/>
    <col min="147" max="164" width="12.33203125" style="42" customWidth="1"/>
    <col min="165" max="170" width="17.109375" style="42" customWidth="1"/>
    <col min="171" max="171" width="17.109375" style="18" customWidth="1"/>
    <col min="172" max="172" width="12.33203125" style="39" customWidth="1"/>
    <col min="173" max="182" width="12.33203125" style="42" customWidth="1"/>
    <col min="183" max="183" width="12.33203125" style="18" customWidth="1"/>
    <col min="184" max="184" width="12.33203125" style="39" customWidth="1"/>
    <col min="185" max="198" width="12.33203125" style="42" customWidth="1"/>
    <col min="199" max="199" width="12.33203125" style="18" customWidth="1"/>
    <col min="200" max="201" width="12.33203125" style="42" customWidth="1"/>
    <col min="202" max="202" width="12.33203125" style="39" customWidth="1"/>
    <col min="203" max="208" width="12.33203125" style="42" customWidth="1"/>
    <col min="209" max="209" width="12.33203125" style="18" customWidth="1"/>
    <col min="210" max="224" width="12.33203125" style="42" customWidth="1"/>
    <col min="225" max="225" width="12.33203125" style="18" customWidth="1"/>
    <col min="226" max="231" width="12.33203125" style="42" customWidth="1"/>
    <col min="232" max="232" width="12.33203125" style="18" customWidth="1"/>
    <col min="233" max="233" width="12.33203125" style="39" customWidth="1"/>
    <col min="234" max="247" width="12.33203125" style="42" customWidth="1"/>
    <col min="248" max="248" width="12.33203125" style="18" customWidth="1"/>
    <col min="249" max="254" width="12.33203125" style="42" customWidth="1"/>
    <col min="255" max="255" width="12.33203125" style="18" customWidth="1"/>
    <col min="256" max="262" width="11.44140625" style="67"/>
    <col min="263" max="263" width="11.44140625" style="42"/>
    <col min="264" max="265" width="11.44140625" style="67"/>
    <col min="266" max="266" width="11.44140625" style="42"/>
    <col min="267" max="267" width="11.44140625" style="18"/>
    <col min="268" max="268" width="11.44140625" style="42"/>
    <col min="269" max="274" width="11.44140625" style="67"/>
    <col min="275" max="275" width="11.44140625" style="42"/>
    <col min="276" max="277" width="11.44140625" style="67"/>
    <col min="278" max="278" width="11.44140625" style="42"/>
    <col min="279" max="279" width="11.44140625" style="18"/>
    <col min="280" max="280" width="11.44140625" style="42"/>
    <col min="281" max="286" width="11.44140625" style="67"/>
    <col min="287" max="287" width="11.44140625" style="42"/>
    <col min="288" max="289" width="11.44140625" style="67"/>
    <col min="290" max="290" width="11.44140625" style="42"/>
    <col min="291" max="291" width="11.44140625" style="18"/>
    <col min="292" max="299" width="11.44140625" style="67"/>
    <col min="300" max="300" width="12.33203125" style="39" customWidth="1"/>
    <col min="301" max="305" width="12.33203125" style="42" customWidth="1"/>
    <col min="306" max="306" width="12.33203125" style="18" customWidth="1"/>
    <col min="307" max="307" width="9.33203125" style="67" bestFit="1" customWidth="1"/>
    <col min="308" max="308" width="9.88671875" style="67" bestFit="1" customWidth="1"/>
    <col min="309" max="309" width="8.88671875" style="67" bestFit="1" customWidth="1"/>
    <col min="310" max="310" width="8.88671875" style="67" customWidth="1"/>
    <col min="311" max="311" width="12.33203125" style="42" bestFit="1" customWidth="1"/>
    <col min="312" max="312" width="9.33203125" style="67" bestFit="1" customWidth="1"/>
    <col min="313" max="313" width="9.88671875" style="67" bestFit="1" customWidth="1"/>
    <col min="314" max="314" width="8.88671875" style="67" bestFit="1" customWidth="1"/>
    <col min="315" max="315" width="8.88671875" style="67" customWidth="1"/>
    <col min="316" max="316" width="12.33203125" style="18" bestFit="1" customWidth="1"/>
    <col min="317" max="317" width="9.33203125" style="67" bestFit="1" customWidth="1"/>
    <col min="318" max="318" width="9.88671875" style="67" bestFit="1" customWidth="1"/>
    <col min="319" max="319" width="8.88671875" style="67" bestFit="1" customWidth="1"/>
    <col min="320" max="322" width="8.88671875" style="67" customWidth="1"/>
    <col min="323" max="323" width="9.33203125" style="39" bestFit="1" customWidth="1"/>
    <col min="324" max="324" width="9.88671875" style="67" bestFit="1" customWidth="1"/>
    <col min="325" max="325" width="8.88671875" style="67" bestFit="1" customWidth="1"/>
    <col min="326" max="328" width="8.88671875" style="42" customWidth="1"/>
    <col min="329" max="329" width="9.33203125" style="39" bestFit="1" customWidth="1"/>
    <col min="330" max="330" width="9.88671875" style="67" bestFit="1" customWidth="1"/>
    <col min="331" max="331" width="8.88671875" style="67" bestFit="1" customWidth="1"/>
    <col min="332" max="332" width="8.88671875" style="67" customWidth="1"/>
    <col min="333" max="333" width="12.33203125" style="42" bestFit="1" customWidth="1"/>
    <col min="334" max="334" width="9.33203125" style="67" bestFit="1" customWidth="1"/>
    <col min="335" max="335" width="9.88671875" style="67" bestFit="1" customWidth="1"/>
    <col min="336" max="336" width="8.88671875" style="42" bestFit="1" customWidth="1"/>
    <col min="337" max="337" width="8.88671875" style="42" customWidth="1"/>
    <col min="338" max="338" width="8.88671875" style="18" customWidth="1"/>
    <col min="339" max="339" width="9.33203125" style="67" bestFit="1" customWidth="1"/>
    <col min="340" max="340" width="9.88671875" style="67" bestFit="1" customWidth="1"/>
    <col min="341" max="341" width="8.88671875" style="67" bestFit="1" customWidth="1"/>
    <col min="342" max="342" width="8.88671875" style="67" customWidth="1"/>
    <col min="343" max="343" width="12.33203125" style="42" bestFit="1" customWidth="1"/>
    <col min="344" max="344" width="9.33203125" style="67" bestFit="1" customWidth="1"/>
    <col min="345" max="345" width="9.88671875" style="67" bestFit="1" customWidth="1"/>
    <col min="346" max="346" width="8.88671875" style="42" bestFit="1" customWidth="1"/>
    <col min="347" max="347" width="8.88671875" style="18" customWidth="1"/>
    <col min="348" max="348" width="9.33203125" style="67" bestFit="1" customWidth="1"/>
    <col min="349" max="349" width="9.88671875" style="67" bestFit="1" customWidth="1"/>
    <col min="350" max="350" width="8.88671875" style="67" bestFit="1" customWidth="1"/>
    <col min="351" max="353" width="8.88671875" style="67" customWidth="1"/>
    <col min="354" max="354" width="9.33203125" style="39" bestFit="1" customWidth="1"/>
    <col min="355" max="355" width="9.88671875" style="67" bestFit="1" customWidth="1"/>
    <col min="356" max="356" width="8.88671875" style="67" bestFit="1" customWidth="1"/>
    <col min="357" max="357" width="8.88671875" style="67" customWidth="1"/>
    <col min="358" max="358" width="8.88671875" style="42" customWidth="1"/>
    <col min="359" max="359" width="9.109375" style="18" bestFit="1" customWidth="1"/>
    <col min="360" max="360" width="9.33203125" style="67" bestFit="1" customWidth="1"/>
    <col min="361" max="361" width="9.88671875" style="67" bestFit="1" customWidth="1"/>
    <col min="362" max="362" width="8.88671875" style="67" bestFit="1" customWidth="1"/>
    <col min="363" max="363" width="8.88671875" style="67" customWidth="1"/>
    <col min="364" max="364" width="12.33203125" style="42" bestFit="1" customWidth="1"/>
    <col min="365" max="365" width="9.33203125" style="67" bestFit="1" customWidth="1"/>
    <col min="366" max="366" width="9.88671875" style="67" bestFit="1" customWidth="1"/>
    <col min="367" max="367" width="8.88671875" style="42" bestFit="1" customWidth="1"/>
    <col min="368" max="368" width="8.88671875" style="18" customWidth="1"/>
    <col min="369" max="369" width="9.33203125" style="42" bestFit="1" customWidth="1"/>
    <col min="370" max="370" width="9.88671875" style="67" bestFit="1" customWidth="1"/>
    <col min="371" max="371" width="8.88671875" style="67" bestFit="1" customWidth="1"/>
    <col min="372" max="372" width="8.88671875" style="67" customWidth="1"/>
    <col min="373" max="373" width="12.33203125" style="42" bestFit="1" customWidth="1"/>
    <col min="374" max="374" width="9.33203125" style="67" bestFit="1" customWidth="1"/>
    <col min="375" max="375" width="9.88671875" style="67" bestFit="1" customWidth="1"/>
    <col min="376" max="376" width="8.88671875" style="42" bestFit="1" customWidth="1"/>
    <col min="377" max="377" width="8.88671875" style="18" customWidth="1"/>
    <col min="378" max="382" width="8.88671875" style="42" customWidth="1"/>
    <col min="383" max="383" width="8.88671875" style="18" customWidth="1"/>
    <col min="384" max="388" width="8.88671875" style="42" customWidth="1"/>
    <col min="389" max="389" width="8.88671875" style="18" customWidth="1"/>
    <col min="390" max="397" width="8.88671875" style="42" customWidth="1"/>
    <col min="398" max="398" width="8.88671875" style="18" customWidth="1"/>
    <col min="399" max="406" width="8.88671875" style="42" customWidth="1"/>
    <col min="407" max="407" width="8.88671875" style="18" customWidth="1"/>
    <col min="408" max="412" width="8.88671875" style="42" customWidth="1"/>
    <col min="413" max="413" width="8.88671875" style="18" customWidth="1"/>
    <col min="414" max="418" width="8.88671875" style="42" customWidth="1"/>
    <col min="419" max="419" width="8.88671875" style="18" customWidth="1"/>
    <col min="420" max="427" width="8.88671875" style="42" customWidth="1"/>
    <col min="428" max="428" width="8.88671875" style="18" customWidth="1"/>
    <col min="429" max="436" width="8.88671875" style="42" customWidth="1"/>
    <col min="437" max="437" width="8.88671875" style="18" customWidth="1"/>
    <col min="438" max="438" width="9.33203125" style="42" bestFit="1" customWidth="1"/>
    <col min="439" max="439" width="9.88671875" style="67" bestFit="1" customWidth="1"/>
    <col min="440" max="440" width="8.88671875" style="67" bestFit="1" customWidth="1"/>
    <col min="441" max="441" width="8.88671875" style="67" customWidth="1"/>
    <col min="442" max="442" width="12.33203125" style="42" bestFit="1" customWidth="1"/>
    <col min="443" max="443" width="9.33203125" style="67" bestFit="1" customWidth="1"/>
    <col min="444" max="444" width="9.88671875" style="67" bestFit="1" customWidth="1"/>
    <col min="445" max="445" width="8.88671875" style="42" bestFit="1" customWidth="1"/>
    <col min="446" max="446" width="8.88671875" style="18" customWidth="1"/>
    <col min="447" max="447" width="9.33203125" style="42" bestFit="1" customWidth="1"/>
    <col min="448" max="448" width="9.88671875" style="67" bestFit="1" customWidth="1"/>
    <col min="449" max="449" width="8.88671875" style="67" bestFit="1" customWidth="1"/>
    <col min="450" max="450" width="8.88671875" style="67" customWidth="1"/>
    <col min="451" max="451" width="12.33203125" style="42" bestFit="1" customWidth="1"/>
    <col min="452" max="452" width="9.33203125" style="67" bestFit="1" customWidth="1"/>
    <col min="453" max="453" width="9.88671875" style="67" bestFit="1" customWidth="1"/>
    <col min="454" max="454" width="8.88671875" style="42" bestFit="1" customWidth="1"/>
    <col min="455" max="455" width="8.88671875" style="18" customWidth="1"/>
    <col min="456" max="456" width="9.33203125" style="42" bestFit="1" customWidth="1"/>
    <col min="457" max="457" width="9.88671875" style="67" bestFit="1" customWidth="1"/>
    <col min="458" max="458" width="8.88671875" style="67" bestFit="1" customWidth="1"/>
    <col min="459" max="459" width="8.88671875" style="67" customWidth="1"/>
    <col min="460" max="460" width="12.33203125" style="42" bestFit="1" customWidth="1"/>
    <col min="461" max="461" width="9.33203125" style="67" bestFit="1" customWidth="1"/>
    <col min="462" max="462" width="9.88671875" style="67" bestFit="1" customWidth="1"/>
    <col min="463" max="463" width="8.88671875" style="42" bestFit="1" customWidth="1"/>
    <col min="464" max="464" width="8.88671875" style="18" bestFit="1" customWidth="1"/>
    <col min="465" max="465" width="9.33203125" style="39" bestFit="1" customWidth="1"/>
    <col min="466" max="466" width="9.88671875" style="42" bestFit="1" customWidth="1"/>
    <col min="467" max="467" width="8.88671875" style="42" bestFit="1" customWidth="1"/>
    <col min="468" max="468" width="8.88671875" style="18" customWidth="1"/>
    <col min="469" max="469" width="9.33203125" style="39" bestFit="1" customWidth="1"/>
    <col min="470" max="470" width="9.88671875" style="42" bestFit="1" customWidth="1"/>
    <col min="471" max="471" width="8.88671875" style="42" bestFit="1" customWidth="1"/>
    <col min="472" max="472" width="8.88671875" style="18" customWidth="1"/>
    <col min="473" max="473" width="9.33203125" style="39" bestFit="1" customWidth="1"/>
    <col min="474" max="474" width="9.88671875" style="42" bestFit="1" customWidth="1"/>
    <col min="475" max="475" width="8.88671875" style="42" bestFit="1" customWidth="1"/>
    <col min="476" max="476" width="8.88671875" style="18" customWidth="1"/>
    <col min="477" max="477" width="9.33203125" style="39" bestFit="1" customWidth="1"/>
    <col min="478" max="478" width="9.88671875" style="42" bestFit="1" customWidth="1"/>
    <col min="479" max="479" width="8.88671875" style="42" bestFit="1" customWidth="1"/>
    <col min="480" max="480" width="8.88671875" style="18" customWidth="1"/>
    <col min="481" max="16384" width="11.44140625" style="67"/>
  </cols>
  <sheetData>
    <row r="1" spans="1:480" s="2" customFormat="1" x14ac:dyDescent="0.3">
      <c r="A1" s="1"/>
      <c r="B1" s="361" t="s">
        <v>37</v>
      </c>
      <c r="C1" s="360"/>
      <c r="D1" s="361" t="s">
        <v>38</v>
      </c>
      <c r="E1" s="359"/>
      <c r="F1" s="359"/>
      <c r="G1" s="360"/>
      <c r="H1" s="359" t="s">
        <v>39</v>
      </c>
      <c r="I1" s="359"/>
      <c r="J1" s="359"/>
      <c r="K1" s="359"/>
      <c r="L1" s="359"/>
      <c r="M1" s="359"/>
      <c r="N1" s="359"/>
      <c r="O1" s="359"/>
      <c r="P1" s="359"/>
      <c r="Q1" s="359"/>
      <c r="R1" s="359"/>
      <c r="S1" s="359"/>
      <c r="T1" s="359"/>
      <c r="U1" s="359"/>
      <c r="V1" s="359"/>
      <c r="W1" s="360"/>
      <c r="X1" s="361" t="s">
        <v>40</v>
      </c>
      <c r="Y1" s="359"/>
      <c r="Z1" s="359"/>
      <c r="AA1" s="360"/>
      <c r="AB1" s="361" t="s">
        <v>82</v>
      </c>
      <c r="AC1" s="359"/>
      <c r="AD1" s="359"/>
      <c r="AE1" s="359"/>
      <c r="AF1" s="359"/>
      <c r="AG1" s="359"/>
      <c r="AH1" s="359"/>
      <c r="AI1" s="359"/>
      <c r="AJ1" s="359"/>
      <c r="AK1" s="359"/>
      <c r="AL1" s="359"/>
      <c r="AM1" s="359"/>
      <c r="AN1" s="359"/>
      <c r="AO1" s="359"/>
      <c r="AP1" s="359"/>
      <c r="AQ1" s="359"/>
      <c r="AR1" s="359"/>
      <c r="AS1" s="359"/>
      <c r="AT1" s="359"/>
      <c r="AU1" s="359"/>
      <c r="AV1" s="359"/>
      <c r="AW1" s="359"/>
      <c r="AX1" s="361"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61" t="s">
        <v>42</v>
      </c>
      <c r="BW1" s="360"/>
      <c r="BX1" s="361" t="s">
        <v>43</v>
      </c>
      <c r="BY1" s="359"/>
      <c r="BZ1" s="359"/>
      <c r="CA1" s="360"/>
      <c r="CB1" s="359" t="s">
        <v>44</v>
      </c>
      <c r="CC1" s="359"/>
      <c r="CD1" s="359"/>
      <c r="CE1" s="359"/>
      <c r="CF1" s="359"/>
      <c r="CG1" s="359"/>
      <c r="CH1" s="359"/>
      <c r="CI1" s="359"/>
      <c r="CJ1" s="359"/>
      <c r="CK1" s="359"/>
      <c r="CL1" s="359"/>
      <c r="CM1" s="359"/>
      <c r="CN1" s="359"/>
      <c r="CO1" s="359"/>
      <c r="CP1" s="359"/>
      <c r="CQ1" s="360"/>
      <c r="CR1" s="361" t="s">
        <v>45</v>
      </c>
      <c r="CS1" s="359"/>
      <c r="CT1" s="359"/>
      <c r="CU1" s="360"/>
      <c r="CV1" s="361" t="s">
        <v>46</v>
      </c>
      <c r="CW1" s="359"/>
      <c r="CX1" s="359"/>
      <c r="CY1" s="359"/>
      <c r="CZ1" s="359"/>
      <c r="DA1" s="359"/>
      <c r="DB1" s="359"/>
      <c r="DC1" s="359"/>
      <c r="DD1" s="359"/>
      <c r="DE1" s="359"/>
      <c r="DF1" s="359"/>
      <c r="DG1" s="359"/>
      <c r="DH1" s="359"/>
      <c r="DI1" s="359"/>
      <c r="DJ1" s="359"/>
      <c r="DK1" s="359"/>
      <c r="DL1" s="359"/>
      <c r="DM1" s="359"/>
      <c r="DN1" s="359"/>
      <c r="DO1" s="359"/>
      <c r="DP1" s="359"/>
      <c r="DQ1" s="359"/>
      <c r="DR1" s="361"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61"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61" t="s">
        <v>49</v>
      </c>
      <c r="FQ1" s="359"/>
      <c r="FR1" s="359"/>
      <c r="FS1" s="359"/>
      <c r="FT1" s="359"/>
      <c r="FU1" s="359"/>
      <c r="FV1" s="359"/>
      <c r="FW1" s="359"/>
      <c r="FX1" s="359"/>
      <c r="FY1" s="359"/>
      <c r="FZ1" s="359"/>
      <c r="GA1" s="359"/>
      <c r="GB1" s="361" t="s">
        <v>50</v>
      </c>
      <c r="GC1" s="359"/>
      <c r="GD1" s="359"/>
      <c r="GE1" s="359"/>
      <c r="GF1" s="359"/>
      <c r="GG1" s="359"/>
      <c r="GH1" s="359"/>
      <c r="GI1" s="359"/>
      <c r="GJ1" s="359"/>
      <c r="GK1" s="359"/>
      <c r="GL1" s="359"/>
      <c r="GM1" s="359"/>
      <c r="GN1" s="359"/>
      <c r="GO1" s="359"/>
      <c r="GP1" s="359"/>
      <c r="GQ1" s="360"/>
      <c r="GR1" s="361" t="s">
        <v>51</v>
      </c>
      <c r="GS1" s="360"/>
      <c r="GT1" s="359" t="s">
        <v>52</v>
      </c>
      <c r="GU1" s="359"/>
      <c r="GV1" s="359"/>
      <c r="GW1" s="359"/>
      <c r="GX1" s="359"/>
      <c r="GY1" s="359"/>
      <c r="GZ1" s="359"/>
      <c r="HA1" s="360"/>
      <c r="HB1" s="361" t="s">
        <v>53</v>
      </c>
      <c r="HC1" s="359"/>
      <c r="HD1" s="359"/>
      <c r="HE1" s="359"/>
      <c r="HF1" s="359"/>
      <c r="HG1" s="359"/>
      <c r="HH1" s="359"/>
      <c r="HI1" s="359"/>
      <c r="HJ1" s="359"/>
      <c r="HK1" s="359"/>
      <c r="HL1" s="359"/>
      <c r="HM1" s="359"/>
      <c r="HN1" s="359"/>
      <c r="HO1" s="359"/>
      <c r="HP1" s="359"/>
      <c r="HQ1" s="360"/>
      <c r="HR1" s="359" t="s">
        <v>54</v>
      </c>
      <c r="HS1" s="359"/>
      <c r="HT1" s="359"/>
      <c r="HU1" s="359"/>
      <c r="HV1" s="359"/>
      <c r="HW1" s="359"/>
      <c r="HX1" s="359"/>
      <c r="HY1" s="361" t="s">
        <v>55</v>
      </c>
      <c r="HZ1" s="359"/>
      <c r="IA1" s="359"/>
      <c r="IB1" s="359"/>
      <c r="IC1" s="359"/>
      <c r="ID1" s="359"/>
      <c r="IE1" s="359"/>
      <c r="IF1" s="359"/>
      <c r="IG1" s="359"/>
      <c r="IH1" s="359"/>
      <c r="II1" s="359"/>
      <c r="IJ1" s="359"/>
      <c r="IK1" s="359"/>
      <c r="IL1" s="359"/>
      <c r="IM1" s="359"/>
      <c r="IN1" s="360"/>
      <c r="IO1" s="361" t="s">
        <v>56</v>
      </c>
      <c r="IP1" s="359"/>
      <c r="IQ1" s="359"/>
      <c r="IR1" s="359"/>
      <c r="IS1" s="359"/>
      <c r="IT1" s="359"/>
      <c r="IU1" s="360"/>
      <c r="IV1" s="361" t="s">
        <v>57</v>
      </c>
      <c r="IW1" s="359"/>
      <c r="IX1" s="359"/>
      <c r="IY1" s="359"/>
      <c r="IZ1" s="359"/>
      <c r="JA1" s="359"/>
      <c r="JB1" s="359"/>
      <c r="JC1" s="359"/>
      <c r="JD1" s="359"/>
      <c r="JE1" s="359"/>
      <c r="JF1" s="359"/>
      <c r="JG1" s="360"/>
      <c r="JH1" s="361" t="s">
        <v>58</v>
      </c>
      <c r="JI1" s="359"/>
      <c r="JJ1" s="359"/>
      <c r="JK1" s="359"/>
      <c r="JL1" s="359"/>
      <c r="JM1" s="359"/>
      <c r="JN1" s="359"/>
      <c r="JO1" s="359"/>
      <c r="JP1" s="359"/>
      <c r="JQ1" s="359"/>
      <c r="JR1" s="359"/>
      <c r="JS1" s="360"/>
      <c r="JT1" s="361" t="s">
        <v>59</v>
      </c>
      <c r="JU1" s="359"/>
      <c r="JV1" s="359"/>
      <c r="JW1" s="359"/>
      <c r="JX1" s="359"/>
      <c r="JY1" s="359"/>
      <c r="JZ1" s="359"/>
      <c r="KA1" s="359"/>
      <c r="KB1" s="359"/>
      <c r="KC1" s="359"/>
      <c r="KD1" s="359"/>
      <c r="KE1" s="360"/>
      <c r="KF1" s="359" t="s">
        <v>60</v>
      </c>
      <c r="KG1" s="359"/>
      <c r="KH1" s="359"/>
      <c r="KI1" s="359"/>
      <c r="KJ1" s="359"/>
      <c r="KK1" s="359"/>
      <c r="KL1" s="359"/>
      <c r="KM1" s="360"/>
      <c r="KN1" s="361" t="s">
        <v>61</v>
      </c>
      <c r="KO1" s="359"/>
      <c r="KP1" s="359"/>
      <c r="KQ1" s="359"/>
      <c r="KR1" s="359"/>
      <c r="KS1" s="359"/>
      <c r="KT1" s="360"/>
      <c r="KU1" s="361" t="s">
        <v>62</v>
      </c>
      <c r="KV1" s="359"/>
      <c r="KW1" s="359"/>
      <c r="KX1" s="359"/>
      <c r="KY1" s="359"/>
      <c r="KZ1" s="359"/>
      <c r="LA1" s="359"/>
      <c r="LB1" s="359"/>
      <c r="LC1" s="359"/>
      <c r="LD1" s="360"/>
      <c r="LE1" s="359" t="s">
        <v>63</v>
      </c>
      <c r="LF1" s="359"/>
      <c r="LG1" s="359"/>
      <c r="LH1" s="359"/>
      <c r="LI1" s="359"/>
      <c r="LJ1" s="360"/>
      <c r="LK1" s="359" t="s">
        <v>64</v>
      </c>
      <c r="LL1" s="359"/>
      <c r="LM1" s="359"/>
      <c r="LN1" s="359"/>
      <c r="LO1" s="359"/>
      <c r="LP1" s="360"/>
      <c r="LQ1" s="361" t="s">
        <v>65</v>
      </c>
      <c r="LR1" s="359"/>
      <c r="LS1" s="359"/>
      <c r="LT1" s="359"/>
      <c r="LU1" s="359"/>
      <c r="LV1" s="359"/>
      <c r="LW1" s="359"/>
      <c r="LX1" s="359"/>
      <c r="LY1" s="359"/>
      <c r="LZ1" s="360"/>
      <c r="MA1" s="359" t="s">
        <v>66</v>
      </c>
      <c r="MB1" s="359"/>
      <c r="MC1" s="359"/>
      <c r="MD1" s="359"/>
      <c r="ME1" s="359"/>
      <c r="MF1" s="359"/>
      <c r="MG1" s="359"/>
      <c r="MH1" s="359"/>
      <c r="MI1" s="360"/>
      <c r="MJ1" s="361" t="s">
        <v>67</v>
      </c>
      <c r="MK1" s="359"/>
      <c r="ML1" s="359"/>
      <c r="MM1" s="359"/>
      <c r="MN1" s="359"/>
      <c r="MO1" s="360"/>
      <c r="MP1" s="361" t="s">
        <v>68</v>
      </c>
      <c r="MQ1" s="359"/>
      <c r="MR1" s="359"/>
      <c r="MS1" s="359"/>
      <c r="MT1" s="359"/>
      <c r="MU1" s="360"/>
      <c r="MV1" s="361" t="s">
        <v>69</v>
      </c>
      <c r="MW1" s="359"/>
      <c r="MX1" s="359"/>
      <c r="MY1" s="359"/>
      <c r="MZ1" s="359"/>
      <c r="NA1" s="359"/>
      <c r="NB1" s="359"/>
      <c r="NC1" s="359"/>
      <c r="ND1" s="360"/>
      <c r="NE1" s="361" t="s">
        <v>70</v>
      </c>
      <c r="NF1" s="359"/>
      <c r="NG1" s="359"/>
      <c r="NH1" s="359"/>
      <c r="NI1" s="359"/>
      <c r="NJ1" s="359"/>
      <c r="NK1" s="359"/>
      <c r="NL1" s="359"/>
      <c r="NM1" s="360"/>
      <c r="NN1" s="361" t="s">
        <v>71</v>
      </c>
      <c r="NO1" s="359"/>
      <c r="NP1" s="359"/>
      <c r="NQ1" s="359"/>
      <c r="NR1" s="359"/>
      <c r="NS1" s="360"/>
      <c r="NT1" s="361" t="s">
        <v>72</v>
      </c>
      <c r="NU1" s="359"/>
      <c r="NV1" s="359"/>
      <c r="NW1" s="359"/>
      <c r="NX1" s="359"/>
      <c r="NY1" s="360"/>
      <c r="NZ1" s="361" t="s">
        <v>73</v>
      </c>
      <c r="OA1" s="359"/>
      <c r="OB1" s="359"/>
      <c r="OC1" s="359"/>
      <c r="OD1" s="359"/>
      <c r="OE1" s="359"/>
      <c r="OF1" s="359"/>
      <c r="OG1" s="359"/>
      <c r="OH1" s="360"/>
      <c r="OI1" s="361" t="s">
        <v>74</v>
      </c>
      <c r="OJ1" s="359"/>
      <c r="OK1" s="359"/>
      <c r="OL1" s="359"/>
      <c r="OM1" s="359"/>
      <c r="ON1" s="359"/>
      <c r="OO1" s="359"/>
      <c r="OP1" s="359"/>
      <c r="OQ1" s="360"/>
      <c r="OR1" s="361" t="s">
        <v>75</v>
      </c>
      <c r="OS1" s="359"/>
      <c r="OT1" s="359"/>
      <c r="OU1" s="359"/>
      <c r="OV1" s="359"/>
      <c r="OW1" s="360"/>
      <c r="OX1" s="361" t="s">
        <v>76</v>
      </c>
      <c r="OY1" s="359"/>
      <c r="OZ1" s="359"/>
      <c r="PA1" s="359"/>
      <c r="PB1" s="359"/>
      <c r="PC1" s="360"/>
      <c r="PD1" s="361" t="s">
        <v>77</v>
      </c>
      <c r="PE1" s="359"/>
      <c r="PF1" s="359"/>
      <c r="PG1" s="359"/>
      <c r="PH1" s="359"/>
      <c r="PI1" s="359"/>
      <c r="PJ1" s="359"/>
      <c r="PK1" s="359"/>
      <c r="PL1" s="360"/>
      <c r="PM1" s="361" t="s">
        <v>78</v>
      </c>
      <c r="PN1" s="359"/>
      <c r="PO1" s="359"/>
      <c r="PP1" s="359"/>
      <c r="PQ1" s="359"/>
      <c r="PR1" s="359"/>
      <c r="PS1" s="359"/>
      <c r="PT1" s="359"/>
      <c r="PU1" s="298"/>
      <c r="PV1" s="361" t="s">
        <v>79</v>
      </c>
      <c r="PW1" s="359"/>
      <c r="PX1" s="359"/>
      <c r="PY1" s="359"/>
      <c r="PZ1" s="359"/>
      <c r="QA1" s="359"/>
      <c r="QB1" s="359"/>
      <c r="QC1" s="359"/>
      <c r="QD1" s="360"/>
      <c r="QE1" s="361" t="s">
        <v>80</v>
      </c>
      <c r="QF1" s="359"/>
      <c r="QG1" s="359"/>
      <c r="QH1" s="359"/>
      <c r="QI1" s="359"/>
      <c r="QJ1" s="359"/>
      <c r="QK1" s="359"/>
      <c r="QL1" s="359"/>
      <c r="QM1" s="360"/>
      <c r="QN1" s="361" t="s">
        <v>81</v>
      </c>
      <c r="QO1" s="359"/>
      <c r="QP1" s="359"/>
      <c r="QQ1" s="359"/>
      <c r="QR1" s="359"/>
      <c r="QS1" s="359"/>
      <c r="QT1" s="359"/>
      <c r="QU1" s="359"/>
      <c r="QV1" s="359"/>
      <c r="QW1" s="361" t="s">
        <v>348</v>
      </c>
      <c r="QX1" s="359"/>
      <c r="QY1" s="359"/>
      <c r="QZ1" s="360"/>
      <c r="RA1" s="361" t="s">
        <v>349</v>
      </c>
      <c r="RB1" s="359"/>
      <c r="RC1" s="359"/>
      <c r="RD1" s="360"/>
      <c r="RE1" s="361" t="s">
        <v>350</v>
      </c>
      <c r="RF1" s="359"/>
      <c r="RG1" s="359"/>
      <c r="RH1" s="360"/>
      <c r="RI1" s="361" t="s">
        <v>351</v>
      </c>
      <c r="RJ1" s="359"/>
      <c r="RK1" s="359"/>
      <c r="RL1" s="360"/>
    </row>
    <row r="2" spans="1:480" s="2" customFormat="1" x14ac:dyDescent="0.3">
      <c r="A2" s="1"/>
      <c r="B2" s="361"/>
      <c r="C2" s="360"/>
      <c r="D2" s="65" t="s">
        <v>0</v>
      </c>
      <c r="E2" s="64" t="s">
        <v>1</v>
      </c>
      <c r="F2" s="64" t="s">
        <v>2</v>
      </c>
      <c r="G2" s="66" t="s">
        <v>3</v>
      </c>
      <c r="H2" s="359" t="s">
        <v>0</v>
      </c>
      <c r="I2" s="359"/>
      <c r="J2" s="359"/>
      <c r="K2" s="359"/>
      <c r="L2" s="359" t="s">
        <v>1</v>
      </c>
      <c r="M2" s="359"/>
      <c r="N2" s="359"/>
      <c r="O2" s="359"/>
      <c r="P2" s="359" t="s">
        <v>2</v>
      </c>
      <c r="Q2" s="359"/>
      <c r="R2" s="359"/>
      <c r="S2" s="359"/>
      <c r="T2" s="359" t="s">
        <v>3</v>
      </c>
      <c r="U2" s="359"/>
      <c r="V2" s="359"/>
      <c r="W2" s="360"/>
      <c r="X2" s="65" t="s">
        <v>0</v>
      </c>
      <c r="Y2" s="64" t="s">
        <v>1</v>
      </c>
      <c r="Z2" s="64" t="s">
        <v>2</v>
      </c>
      <c r="AA2" s="64" t="s">
        <v>3</v>
      </c>
      <c r="AB2" s="361"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61"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61"/>
      <c r="BW2" s="360"/>
      <c r="BX2" s="65" t="s">
        <v>0</v>
      </c>
      <c r="BY2" s="64" t="s">
        <v>1</v>
      </c>
      <c r="BZ2" s="64" t="s">
        <v>2</v>
      </c>
      <c r="CA2" s="298" t="s">
        <v>3</v>
      </c>
      <c r="CB2" s="359" t="s">
        <v>0</v>
      </c>
      <c r="CC2" s="359"/>
      <c r="CD2" s="359"/>
      <c r="CE2" s="359"/>
      <c r="CF2" s="359" t="s">
        <v>1</v>
      </c>
      <c r="CG2" s="359"/>
      <c r="CH2" s="359"/>
      <c r="CI2" s="359"/>
      <c r="CJ2" s="359" t="s">
        <v>2</v>
      </c>
      <c r="CK2" s="359"/>
      <c r="CL2" s="359"/>
      <c r="CM2" s="359"/>
      <c r="CN2" s="359" t="s">
        <v>3</v>
      </c>
      <c r="CO2" s="359"/>
      <c r="CP2" s="359"/>
      <c r="CQ2" s="360"/>
      <c r="CR2" s="65" t="s">
        <v>0</v>
      </c>
      <c r="CS2" s="64" t="s">
        <v>1</v>
      </c>
      <c r="CT2" s="64" t="s">
        <v>2</v>
      </c>
      <c r="CU2" s="66" t="s">
        <v>3</v>
      </c>
      <c r="CV2" s="361"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61"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61"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59" t="s">
        <v>6</v>
      </c>
      <c r="FQ2" s="359"/>
      <c r="FR2" s="359"/>
      <c r="FS2" s="359"/>
      <c r="FT2" s="359"/>
      <c r="FU2" s="359"/>
      <c r="FV2" s="359" t="s">
        <v>7</v>
      </c>
      <c r="FW2" s="359"/>
      <c r="FX2" s="359"/>
      <c r="FY2" s="359"/>
      <c r="FZ2" s="359"/>
      <c r="GA2" s="359"/>
      <c r="GB2" s="359"/>
      <c r="GC2" s="359"/>
      <c r="GD2" s="359"/>
      <c r="GE2" s="359"/>
      <c r="GF2" s="359"/>
      <c r="GG2" s="359"/>
      <c r="GH2" s="359"/>
      <c r="GI2" s="359"/>
      <c r="GJ2" s="359"/>
      <c r="GK2" s="359"/>
      <c r="GL2" s="359"/>
      <c r="GM2" s="359"/>
      <c r="GN2" s="359"/>
      <c r="GO2" s="359"/>
      <c r="GP2" s="359"/>
      <c r="GQ2" s="298"/>
      <c r="GR2" s="361" t="s">
        <v>8</v>
      </c>
      <c r="GS2" s="360"/>
      <c r="GT2" s="359"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8"/>
      <c r="HR2" s="359"/>
      <c r="HS2" s="359"/>
      <c r="HT2" s="359"/>
      <c r="HU2" s="359"/>
      <c r="HV2" s="359"/>
      <c r="HW2" s="359"/>
      <c r="HX2" s="359"/>
      <c r="HY2" s="359"/>
      <c r="HZ2" s="359"/>
      <c r="IA2" s="359"/>
      <c r="IB2" s="359"/>
      <c r="IC2" s="359"/>
      <c r="ID2" s="359"/>
      <c r="IE2" s="359"/>
      <c r="IF2" s="359"/>
      <c r="IG2" s="359"/>
      <c r="IH2" s="359"/>
      <c r="II2" s="359"/>
      <c r="IJ2" s="359"/>
      <c r="IK2" s="359"/>
      <c r="IL2" s="359"/>
      <c r="IM2" s="359"/>
      <c r="IN2" s="298"/>
      <c r="IO2" s="361"/>
      <c r="IP2" s="359"/>
      <c r="IQ2" s="359"/>
      <c r="IR2" s="359"/>
      <c r="IS2" s="359"/>
      <c r="IT2" s="359"/>
      <c r="IU2" s="360"/>
      <c r="IV2" s="359"/>
      <c r="IW2" s="359"/>
      <c r="IX2" s="359"/>
      <c r="IY2" s="359"/>
      <c r="IZ2" s="359"/>
      <c r="JA2" s="359"/>
      <c r="JB2" s="359"/>
      <c r="JC2" s="359"/>
      <c r="JD2" s="359"/>
      <c r="JE2" s="359"/>
      <c r="JF2" s="359"/>
      <c r="JG2" s="298"/>
      <c r="JH2" s="359"/>
      <c r="JI2" s="359"/>
      <c r="JJ2" s="359"/>
      <c r="JK2" s="359"/>
      <c r="JL2" s="359"/>
      <c r="JM2" s="359"/>
      <c r="JN2" s="359"/>
      <c r="JO2" s="359"/>
      <c r="JP2" s="359"/>
      <c r="JQ2" s="359"/>
      <c r="JR2" s="359"/>
      <c r="JS2" s="298"/>
      <c r="JT2" s="359"/>
      <c r="JU2" s="359"/>
      <c r="JV2" s="359"/>
      <c r="JW2" s="359"/>
      <c r="JX2" s="359"/>
      <c r="JY2" s="359"/>
      <c r="JZ2" s="359"/>
      <c r="KA2" s="359"/>
      <c r="KB2" s="359"/>
      <c r="KC2" s="359"/>
      <c r="KD2" s="359"/>
      <c r="KE2" s="298"/>
      <c r="KF2" s="359" t="s">
        <v>6</v>
      </c>
      <c r="KG2" s="359"/>
      <c r="KH2" s="359"/>
      <c r="KI2" s="359"/>
      <c r="KJ2" s="359" t="s">
        <v>7</v>
      </c>
      <c r="KK2" s="359"/>
      <c r="KL2" s="359"/>
      <c r="KM2" s="360"/>
      <c r="KN2" s="361"/>
      <c r="KO2" s="359"/>
      <c r="KP2" s="359"/>
      <c r="KQ2" s="359"/>
      <c r="KR2" s="359"/>
      <c r="KS2" s="359"/>
      <c r="KT2" s="360"/>
      <c r="KU2" s="361" t="s">
        <v>10</v>
      </c>
      <c r="KV2" s="359"/>
      <c r="KW2" s="359"/>
      <c r="KX2" s="359"/>
      <c r="KY2" s="359"/>
      <c r="KZ2" s="359" t="s">
        <v>11</v>
      </c>
      <c r="LA2" s="359"/>
      <c r="LB2" s="359"/>
      <c r="LC2" s="359"/>
      <c r="LD2" s="360"/>
      <c r="LE2" s="359" t="s">
        <v>10</v>
      </c>
      <c r="LF2" s="359"/>
      <c r="LG2" s="359"/>
      <c r="LH2" s="359"/>
      <c r="LI2" s="359"/>
      <c r="LJ2" s="360"/>
      <c r="LK2" s="361" t="s">
        <v>83</v>
      </c>
      <c r="LL2" s="359"/>
      <c r="LM2" s="359"/>
      <c r="LN2" s="359"/>
      <c r="LO2" s="359"/>
      <c r="LP2" s="360"/>
      <c r="LQ2" s="361"/>
      <c r="LR2" s="359"/>
      <c r="LS2" s="359"/>
      <c r="LT2" s="359"/>
      <c r="LU2" s="359"/>
      <c r="LV2" s="359"/>
      <c r="LW2" s="359"/>
      <c r="LX2" s="359"/>
      <c r="LY2" s="297"/>
      <c r="LZ2" s="298"/>
      <c r="MA2" s="359"/>
      <c r="MB2" s="359"/>
      <c r="MC2" s="359"/>
      <c r="MD2" s="359"/>
      <c r="ME2" s="359"/>
      <c r="MF2" s="359"/>
      <c r="MG2" s="359"/>
      <c r="MH2" s="359"/>
      <c r="MI2" s="298"/>
      <c r="MJ2" s="361" t="s">
        <v>10</v>
      </c>
      <c r="MK2" s="359"/>
      <c r="ML2" s="359"/>
      <c r="MM2" s="359"/>
      <c r="MN2" s="359"/>
      <c r="MO2" s="360"/>
      <c r="MP2" s="361" t="s">
        <v>83</v>
      </c>
      <c r="MQ2" s="359"/>
      <c r="MR2" s="359"/>
      <c r="MS2" s="359"/>
      <c r="MT2" s="359"/>
      <c r="MU2" s="360"/>
      <c r="MV2" s="361"/>
      <c r="MW2" s="359"/>
      <c r="MX2" s="359"/>
      <c r="MY2" s="359"/>
      <c r="MZ2" s="359"/>
      <c r="NA2" s="359"/>
      <c r="NB2" s="359"/>
      <c r="NC2" s="359"/>
      <c r="ND2" s="298"/>
      <c r="NE2" s="361"/>
      <c r="NF2" s="359"/>
      <c r="NG2" s="359"/>
      <c r="NH2" s="359"/>
      <c r="NI2" s="359"/>
      <c r="NJ2" s="359"/>
      <c r="NK2" s="359"/>
      <c r="NL2" s="359"/>
      <c r="NM2" s="298"/>
      <c r="NN2" s="361" t="s">
        <v>10</v>
      </c>
      <c r="NO2" s="359"/>
      <c r="NP2" s="359"/>
      <c r="NQ2" s="359"/>
      <c r="NR2" s="359"/>
      <c r="NS2" s="360"/>
      <c r="NT2" s="361" t="s">
        <v>83</v>
      </c>
      <c r="NU2" s="359"/>
      <c r="NV2" s="359"/>
      <c r="NW2" s="359"/>
      <c r="NX2" s="359"/>
      <c r="NY2" s="360"/>
      <c r="NZ2" s="361"/>
      <c r="OA2" s="359"/>
      <c r="OB2" s="359"/>
      <c r="OC2" s="359"/>
      <c r="OD2" s="359"/>
      <c r="OE2" s="359"/>
      <c r="OF2" s="359"/>
      <c r="OG2" s="359"/>
      <c r="OH2" s="298"/>
      <c r="OI2" s="361"/>
      <c r="OJ2" s="359"/>
      <c r="OK2" s="359"/>
      <c r="OL2" s="359"/>
      <c r="OM2" s="359"/>
      <c r="ON2" s="359"/>
      <c r="OO2" s="359"/>
      <c r="OP2" s="359"/>
      <c r="OQ2" s="360"/>
      <c r="OR2" s="361" t="s">
        <v>10</v>
      </c>
      <c r="OS2" s="359"/>
      <c r="OT2" s="359"/>
      <c r="OU2" s="359"/>
      <c r="OV2" s="359"/>
      <c r="OW2" s="360"/>
      <c r="OX2" s="361" t="s">
        <v>83</v>
      </c>
      <c r="OY2" s="359"/>
      <c r="OZ2" s="359"/>
      <c r="PA2" s="359"/>
      <c r="PB2" s="359"/>
      <c r="PC2" s="360"/>
      <c r="PD2" s="361"/>
      <c r="PE2" s="359"/>
      <c r="PF2" s="359"/>
      <c r="PG2" s="359"/>
      <c r="PH2" s="359"/>
      <c r="PI2" s="359"/>
      <c r="PJ2" s="359"/>
      <c r="PK2" s="359"/>
      <c r="PL2" s="298"/>
      <c r="PM2" s="361"/>
      <c r="PN2" s="359"/>
      <c r="PO2" s="359"/>
      <c r="PP2" s="359"/>
      <c r="PQ2" s="359"/>
      <c r="PR2" s="359"/>
      <c r="PS2" s="359"/>
      <c r="PT2" s="359"/>
      <c r="PU2" s="298"/>
      <c r="PV2" s="361"/>
      <c r="PW2" s="359"/>
      <c r="PX2" s="359"/>
      <c r="PY2" s="359"/>
      <c r="PZ2" s="359"/>
      <c r="QA2" s="359"/>
      <c r="QB2" s="359"/>
      <c r="QC2" s="359"/>
      <c r="QD2" s="298"/>
      <c r="QE2" s="361"/>
      <c r="QF2" s="359"/>
      <c r="QG2" s="359"/>
      <c r="QH2" s="359"/>
      <c r="QI2" s="359"/>
      <c r="QJ2" s="359"/>
      <c r="QK2" s="359"/>
      <c r="QL2" s="359"/>
      <c r="QM2" s="298"/>
      <c r="QN2" s="361"/>
      <c r="QO2" s="359"/>
      <c r="QP2" s="359"/>
      <c r="QQ2" s="359"/>
      <c r="QR2" s="359"/>
      <c r="QS2" s="359"/>
      <c r="QT2" s="359"/>
      <c r="QU2" s="359"/>
      <c r="QV2" s="359"/>
      <c r="QW2" s="361"/>
      <c r="QX2" s="359"/>
      <c r="QY2" s="359"/>
      <c r="QZ2" s="360"/>
      <c r="RA2" s="361"/>
      <c r="RB2" s="359"/>
      <c r="RC2" s="359"/>
      <c r="RD2" s="360"/>
      <c r="RE2" s="361"/>
      <c r="RF2" s="359"/>
      <c r="RG2" s="359"/>
      <c r="RH2" s="360"/>
      <c r="RI2" s="361"/>
      <c r="RJ2" s="359"/>
      <c r="RK2" s="359"/>
      <c r="RL2" s="360"/>
    </row>
    <row r="3" spans="1:480" s="2" customFormat="1" x14ac:dyDescent="0.3">
      <c r="A3" s="1"/>
      <c r="B3" s="361"/>
      <c r="C3" s="360"/>
      <c r="D3" s="6"/>
      <c r="E3" s="64"/>
      <c r="F3" s="64"/>
      <c r="G3" s="66"/>
      <c r="H3" s="7"/>
      <c r="I3" s="7"/>
      <c r="J3" s="7"/>
      <c r="K3" s="7"/>
      <c r="L3" s="359"/>
      <c r="M3" s="359"/>
      <c r="N3" s="359"/>
      <c r="O3" s="359"/>
      <c r="P3" s="359"/>
      <c r="Q3" s="359"/>
      <c r="R3" s="359"/>
      <c r="S3" s="359"/>
      <c r="T3" s="359"/>
      <c r="U3" s="359"/>
      <c r="V3" s="359"/>
      <c r="W3" s="36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1"/>
      <c r="BY3" s="359"/>
      <c r="BZ3" s="359"/>
      <c r="CA3" s="360"/>
      <c r="CB3" s="7"/>
      <c r="CC3" s="7"/>
      <c r="CD3" s="7"/>
      <c r="CE3" s="7"/>
      <c r="CF3" s="359"/>
      <c r="CG3" s="359"/>
      <c r="CH3" s="359"/>
      <c r="CI3" s="359"/>
      <c r="CJ3" s="359"/>
      <c r="CK3" s="359"/>
      <c r="CL3" s="359"/>
      <c r="CM3" s="359"/>
      <c r="CN3" s="359"/>
      <c r="CO3" s="359"/>
      <c r="CP3" s="359"/>
      <c r="CQ3" s="360"/>
      <c r="CR3" s="361"/>
      <c r="CS3" s="359"/>
      <c r="CT3" s="359"/>
      <c r="CU3" s="36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1"/>
      <c r="GS3" s="360"/>
      <c r="GT3" s="359"/>
      <c r="GU3" s="359"/>
      <c r="GV3" s="359"/>
      <c r="GW3" s="359"/>
      <c r="GX3" s="359"/>
      <c r="GY3" s="359"/>
      <c r="GZ3" s="359"/>
      <c r="HA3" s="360"/>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1"/>
      <c r="KV3" s="359"/>
      <c r="KW3" s="359"/>
      <c r="KX3" s="359"/>
      <c r="KY3" s="359"/>
      <c r="KZ3" s="359"/>
      <c r="LA3" s="359"/>
      <c r="LB3" s="359"/>
      <c r="LC3" s="359"/>
      <c r="LD3" s="360"/>
      <c r="LE3" s="359"/>
      <c r="LF3" s="359"/>
      <c r="LG3" s="359"/>
      <c r="LH3" s="359"/>
      <c r="LI3" s="359"/>
      <c r="LJ3" s="360"/>
      <c r="LK3" s="361"/>
      <c r="LL3" s="359"/>
      <c r="LM3" s="359"/>
      <c r="LN3" s="359"/>
      <c r="LO3" s="359"/>
      <c r="LP3" s="360"/>
      <c r="LQ3" s="361"/>
      <c r="LR3" s="359"/>
      <c r="LS3" s="359"/>
      <c r="LT3" s="359"/>
      <c r="LU3" s="359"/>
      <c r="LV3" s="359"/>
      <c r="LW3" s="359"/>
      <c r="LX3" s="359"/>
      <c r="LY3" s="297"/>
      <c r="LZ3" s="298"/>
      <c r="MA3" s="359"/>
      <c r="MB3" s="359"/>
      <c r="MC3" s="359"/>
      <c r="MD3" s="359"/>
      <c r="ME3" s="359"/>
      <c r="MF3" s="359"/>
      <c r="MG3" s="359"/>
      <c r="MH3" s="359"/>
      <c r="MI3" s="298"/>
      <c r="MJ3" s="361"/>
      <c r="MK3" s="359"/>
      <c r="ML3" s="359"/>
      <c r="MM3" s="359"/>
      <c r="MN3" s="359"/>
      <c r="MO3" s="360"/>
      <c r="MP3" s="361"/>
      <c r="MQ3" s="359"/>
      <c r="MR3" s="359"/>
      <c r="MS3" s="359"/>
      <c r="MT3" s="359"/>
      <c r="MU3" s="360"/>
      <c r="MV3" s="361"/>
      <c r="MW3" s="359"/>
      <c r="MX3" s="359"/>
      <c r="MY3" s="359"/>
      <c r="MZ3" s="359"/>
      <c r="NA3" s="359"/>
      <c r="NB3" s="359"/>
      <c r="NC3" s="359"/>
      <c r="ND3" s="298"/>
      <c r="NE3" s="361"/>
      <c r="NF3" s="359"/>
      <c r="NG3" s="359"/>
      <c r="NH3" s="359"/>
      <c r="NI3" s="359"/>
      <c r="NJ3" s="359"/>
      <c r="NK3" s="359"/>
      <c r="NL3" s="359"/>
      <c r="NM3" s="298"/>
      <c r="NN3" s="361"/>
      <c r="NO3" s="359"/>
      <c r="NP3" s="359"/>
      <c r="NQ3" s="359"/>
      <c r="NR3" s="359"/>
      <c r="NS3" s="360"/>
      <c r="NT3" s="361"/>
      <c r="NU3" s="359"/>
      <c r="NV3" s="359"/>
      <c r="NW3" s="359"/>
      <c r="NX3" s="359"/>
      <c r="NY3" s="360"/>
      <c r="NZ3" s="361"/>
      <c r="OA3" s="359"/>
      <c r="OB3" s="359"/>
      <c r="OC3" s="359"/>
      <c r="OD3" s="359"/>
      <c r="OE3" s="359"/>
      <c r="OF3" s="359"/>
      <c r="OG3" s="359"/>
      <c r="OH3" s="298"/>
      <c r="OI3" s="361"/>
      <c r="OJ3" s="359"/>
      <c r="OK3" s="359"/>
      <c r="OL3" s="359"/>
      <c r="OM3" s="359"/>
      <c r="ON3" s="359"/>
      <c r="OO3" s="359"/>
      <c r="OP3" s="359"/>
      <c r="OQ3" s="360"/>
      <c r="OR3" s="361"/>
      <c r="OS3" s="359"/>
      <c r="OT3" s="359"/>
      <c r="OU3" s="359"/>
      <c r="OV3" s="359"/>
      <c r="OW3" s="360"/>
      <c r="OX3" s="361"/>
      <c r="OY3" s="359"/>
      <c r="OZ3" s="359"/>
      <c r="PA3" s="359"/>
      <c r="PB3" s="359"/>
      <c r="PC3" s="360"/>
      <c r="PD3" s="361"/>
      <c r="PE3" s="359"/>
      <c r="PF3" s="359"/>
      <c r="PG3" s="359"/>
      <c r="PH3" s="359"/>
      <c r="PI3" s="359"/>
      <c r="PJ3" s="359"/>
      <c r="PK3" s="359"/>
      <c r="PL3" s="298"/>
      <c r="PM3" s="361"/>
      <c r="PN3" s="359"/>
      <c r="PO3" s="359"/>
      <c r="PP3" s="359"/>
      <c r="PQ3" s="359"/>
      <c r="PR3" s="359"/>
      <c r="PS3" s="359"/>
      <c r="PT3" s="359"/>
      <c r="PU3" s="298"/>
      <c r="PV3" s="361"/>
      <c r="PW3" s="359"/>
      <c r="PX3" s="359"/>
      <c r="PY3" s="359"/>
      <c r="PZ3" s="359"/>
      <c r="QA3" s="359"/>
      <c r="QB3" s="359"/>
      <c r="QC3" s="359"/>
      <c r="QD3" s="298"/>
      <c r="QE3" s="361"/>
      <c r="QF3" s="359"/>
      <c r="QG3" s="359"/>
      <c r="QH3" s="359"/>
      <c r="QI3" s="359"/>
      <c r="QJ3" s="359"/>
      <c r="QK3" s="359"/>
      <c r="QL3" s="359"/>
      <c r="QM3" s="298"/>
      <c r="QN3" s="361"/>
      <c r="QO3" s="359"/>
      <c r="QP3" s="359"/>
      <c r="QQ3" s="359"/>
      <c r="QR3" s="359"/>
      <c r="QS3" s="359"/>
      <c r="QT3" s="359"/>
      <c r="QU3" s="359"/>
      <c r="QV3" s="359"/>
      <c r="QW3" s="361"/>
      <c r="QX3" s="359"/>
      <c r="QY3" s="359"/>
      <c r="QZ3" s="360"/>
      <c r="RA3" s="361"/>
      <c r="RB3" s="359"/>
      <c r="RC3" s="359"/>
      <c r="RD3" s="360"/>
      <c r="RE3" s="361"/>
      <c r="RF3" s="359"/>
      <c r="RG3" s="359"/>
      <c r="RH3" s="360"/>
      <c r="RI3" s="361"/>
      <c r="RJ3" s="359"/>
      <c r="RK3" s="359"/>
      <c r="RL3" s="360"/>
    </row>
    <row r="4" spans="1:480" s="2" customFormat="1" x14ac:dyDescent="0.3">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434</v>
      </c>
      <c r="LK4" s="65" t="s">
        <v>13</v>
      </c>
      <c r="LL4" s="11" t="s">
        <v>14</v>
      </c>
      <c r="LM4" s="11" t="s">
        <v>15</v>
      </c>
      <c r="LN4" s="64" t="s">
        <v>16</v>
      </c>
      <c r="LO4" s="64" t="s">
        <v>17</v>
      </c>
      <c r="LP4" s="340" t="s">
        <v>434</v>
      </c>
      <c r="LQ4" s="65"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434</v>
      </c>
      <c r="MP4" s="65"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434</v>
      </c>
      <c r="NT4" s="297"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434</v>
      </c>
      <c r="OX4" s="297"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3">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3">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3">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row>
    <row r="8" spans="1:480" s="2" customFormat="1" x14ac:dyDescent="0.3">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row>
    <row r="9" spans="1:480" s="2" customFormat="1" x14ac:dyDescent="0.3">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row>
    <row r="10" spans="1:480" s="2" customFormat="1" x14ac:dyDescent="0.3">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3">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row>
    <row r="12" spans="1:480" s="2" customFormat="1" x14ac:dyDescent="0.3">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row>
    <row r="13" spans="1:480" s="2" customFormat="1" x14ac:dyDescent="0.3">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3">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3">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row>
    <row r="16" spans="1:480" s="2" customFormat="1" x14ac:dyDescent="0.3">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row>
    <row r="17" spans="1:480" s="2" customFormat="1" x14ac:dyDescent="0.3">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row>
    <row r="18" spans="1:480" s="2" customFormat="1" x14ac:dyDescent="0.3">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row>
    <row r="19" spans="1:480" s="2" customFormat="1" x14ac:dyDescent="0.3">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row>
    <row r="20" spans="1:480" s="2" customFormat="1" x14ac:dyDescent="0.3">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3">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3">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row>
    <row r="23" spans="1:480" s="28" customFormat="1" x14ac:dyDescent="0.3">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row>
    <row r="24" spans="1:480" x14ac:dyDescent="0.3">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0" x14ac:dyDescent="0.3">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0" x14ac:dyDescent="0.3">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0" x14ac:dyDescent="0.3">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0" x14ac:dyDescent="0.3">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0" x14ac:dyDescent="0.3">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0" x14ac:dyDescent="0.3">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0" x14ac:dyDescent="0.3">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0" x14ac:dyDescent="0.3">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0" x14ac:dyDescent="0.3">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0" x14ac:dyDescent="0.3">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0" x14ac:dyDescent="0.3">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0" s="28" customFormat="1" x14ac:dyDescent="0.3">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row>
    <row r="37" spans="1:480" x14ac:dyDescent="0.3">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0" x14ac:dyDescent="0.3">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0" x14ac:dyDescent="0.3">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0" x14ac:dyDescent="0.3">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0" x14ac:dyDescent="0.3">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0" x14ac:dyDescent="0.3">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0" x14ac:dyDescent="0.3">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0" x14ac:dyDescent="0.3">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0" x14ac:dyDescent="0.3">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0" x14ac:dyDescent="0.3">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0" x14ac:dyDescent="0.3">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row>
    <row r="48" spans="1:480" x14ac:dyDescent="0.3">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row>
    <row r="49" spans="1:480" x14ac:dyDescent="0.3">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row>
    <row r="50" spans="1:480" x14ac:dyDescent="0.3">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row>
    <row r="51" spans="1:480" x14ac:dyDescent="0.3">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row>
    <row r="52" spans="1:480" x14ac:dyDescent="0.3">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row>
    <row r="53" spans="1:480" x14ac:dyDescent="0.3">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row>
    <row r="54" spans="1:480" x14ac:dyDescent="0.3">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row>
    <row r="55" spans="1:480" x14ac:dyDescent="0.3">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row>
    <row r="56" spans="1:480" x14ac:dyDescent="0.3">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4"/>
      <c r="KV56" s="354"/>
      <c r="KW56" s="354"/>
      <c r="KX56" s="354"/>
      <c r="KY56" s="355"/>
      <c r="KZ56" s="354"/>
      <c r="LA56" s="354"/>
      <c r="LB56" s="354"/>
      <c r="LC56" s="354"/>
      <c r="LD56" s="356"/>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row>
    <row r="57" spans="1:480" x14ac:dyDescent="0.3">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4"/>
      <c r="KV57" s="354"/>
      <c r="KW57" s="354"/>
      <c r="KX57" s="354"/>
      <c r="KY57" s="355"/>
      <c r="KZ57" s="354"/>
      <c r="LA57" s="354"/>
      <c r="LB57" s="354"/>
      <c r="LC57" s="354"/>
      <c r="LD57" s="356"/>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8"/>
      <c r="RJ57" s="355"/>
      <c r="RK57" s="355"/>
      <c r="RL57" s="356"/>
    </row>
    <row r="58" spans="1:480" x14ac:dyDescent="0.3">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4"/>
      <c r="KV58" s="354"/>
      <c r="KW58" s="354"/>
      <c r="KX58" s="354"/>
      <c r="KY58" s="355"/>
      <c r="KZ58" s="354"/>
      <c r="LA58" s="354"/>
      <c r="LB58" s="354"/>
      <c r="LC58" s="354"/>
      <c r="LD58" s="356"/>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8"/>
      <c r="RJ58" s="355"/>
      <c r="RK58" s="355"/>
      <c r="RL58" s="356"/>
    </row>
    <row r="59" spans="1:480" x14ac:dyDescent="0.3">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49"/>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9"/>
      <c r="GT59" s="4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4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9"/>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6"/>
      <c r="KG59" s="16"/>
      <c r="KH59" s="16"/>
      <c r="KI59" s="16"/>
      <c r="KJ59" s="16"/>
      <c r="KK59" s="16"/>
      <c r="KL59" s="16"/>
      <c r="KM59" s="16"/>
      <c r="KN59" s="49"/>
      <c r="KO59" s="19"/>
      <c r="KP59" s="19"/>
      <c r="KQ59" s="19"/>
      <c r="KR59" s="19"/>
      <c r="KS59" s="19"/>
      <c r="KT59" s="17"/>
      <c r="KU59" s="16"/>
      <c r="KV59" s="16"/>
      <c r="KW59" s="16"/>
      <c r="KX59" s="16"/>
      <c r="KY59" s="19"/>
      <c r="KZ59" s="16"/>
      <c r="LA59" s="16"/>
      <c r="LB59" s="16"/>
      <c r="LC59" s="16"/>
      <c r="LD59" s="17"/>
      <c r="LE59" s="16"/>
      <c r="LF59" s="16"/>
      <c r="LG59" s="16"/>
      <c r="LH59" s="16"/>
      <c r="LI59" s="16"/>
      <c r="LJ59" s="16"/>
      <c r="LK59" s="49"/>
      <c r="LL59" s="16"/>
      <c r="LM59" s="16"/>
      <c r="LN59" s="19"/>
      <c r="LO59" s="19"/>
      <c r="LP59" s="19"/>
      <c r="LQ59" s="49"/>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6"/>
      <c r="MP59" s="49"/>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9"/>
      <c r="NO59" s="19"/>
      <c r="NP59" s="19"/>
      <c r="NQ59" s="19"/>
      <c r="NR59" s="19"/>
      <c r="NS59" s="17"/>
      <c r="NT59" s="19"/>
      <c r="NU59" s="19"/>
      <c r="NV59" s="19"/>
      <c r="NW59" s="19"/>
      <c r="NX59" s="19"/>
      <c r="NY59" s="17"/>
      <c r="NZ59" s="19"/>
      <c r="OA59" s="19"/>
      <c r="OB59" s="19"/>
      <c r="OC59" s="19"/>
      <c r="OD59" s="19"/>
      <c r="OE59" s="19"/>
      <c r="OF59" s="19"/>
      <c r="OG59" s="19"/>
      <c r="OH59" s="17"/>
      <c r="OI59" s="19"/>
      <c r="OJ59" s="19"/>
      <c r="OK59" s="19"/>
      <c r="OL59" s="19"/>
      <c r="OM59" s="19"/>
      <c r="ON59" s="19"/>
      <c r="OO59" s="19"/>
      <c r="OP59" s="19"/>
      <c r="OQ59" s="17"/>
      <c r="OR59" s="19"/>
      <c r="OS59" s="19"/>
      <c r="OT59" s="19"/>
      <c r="OU59" s="19"/>
      <c r="OV59" s="19"/>
      <c r="OW59" s="17"/>
      <c r="OX59" s="19"/>
      <c r="OY59" s="19"/>
      <c r="OZ59" s="19"/>
      <c r="PA59" s="19"/>
      <c r="PB59" s="19"/>
      <c r="PC59" s="17"/>
      <c r="PD59" s="19"/>
      <c r="PE59" s="19"/>
      <c r="PF59" s="19"/>
      <c r="PG59" s="19"/>
      <c r="PH59" s="19"/>
      <c r="PI59" s="19"/>
      <c r="PJ59" s="19"/>
      <c r="PK59" s="19"/>
      <c r="PL59" s="17"/>
      <c r="PM59" s="19"/>
      <c r="PN59" s="19"/>
      <c r="PO59" s="19"/>
      <c r="PP59" s="19"/>
      <c r="PQ59" s="19"/>
      <c r="PR59" s="19"/>
      <c r="PS59" s="19"/>
      <c r="PT59" s="19"/>
      <c r="PU59" s="17"/>
      <c r="PV59" s="19"/>
      <c r="PW59" s="16"/>
      <c r="PX59" s="16"/>
      <c r="PY59" s="16"/>
      <c r="PZ59" s="19"/>
      <c r="QA59" s="16"/>
      <c r="QB59" s="16"/>
      <c r="QC59" s="19"/>
      <c r="QD59" s="17"/>
      <c r="QE59" s="19"/>
      <c r="QF59" s="16"/>
      <c r="QG59" s="16"/>
      <c r="QH59" s="16"/>
      <c r="QI59" s="19"/>
      <c r="QJ59" s="16"/>
      <c r="QK59" s="16"/>
      <c r="QL59" s="19"/>
      <c r="QM59" s="17"/>
      <c r="QN59" s="19"/>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3">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49"/>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9"/>
      <c r="GT60" s="4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4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9"/>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6"/>
      <c r="KG60" s="16"/>
      <c r="KH60" s="16"/>
      <c r="KI60" s="16"/>
      <c r="KJ60" s="16"/>
      <c r="KK60" s="16"/>
      <c r="KL60" s="16"/>
      <c r="KM60" s="16"/>
      <c r="KN60" s="49"/>
      <c r="KO60" s="19"/>
      <c r="KP60" s="19"/>
      <c r="KQ60" s="19"/>
      <c r="KR60" s="19"/>
      <c r="KS60" s="19"/>
      <c r="KT60" s="17"/>
      <c r="KU60" s="16"/>
      <c r="KV60" s="16"/>
      <c r="KW60" s="16"/>
      <c r="KX60" s="16"/>
      <c r="KY60" s="19"/>
      <c r="KZ60" s="16"/>
      <c r="LA60" s="16"/>
      <c r="LB60" s="16"/>
      <c r="LC60" s="16"/>
      <c r="LD60" s="17"/>
      <c r="LE60" s="16"/>
      <c r="LF60" s="16"/>
      <c r="LG60" s="16"/>
      <c r="LH60" s="16"/>
      <c r="LI60" s="16"/>
      <c r="LJ60" s="16"/>
      <c r="LK60" s="49"/>
      <c r="LL60" s="16"/>
      <c r="LM60" s="16"/>
      <c r="LN60" s="19"/>
      <c r="LO60" s="19"/>
      <c r="LP60" s="19"/>
      <c r="LQ60" s="49"/>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6"/>
      <c r="MP60" s="49"/>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9"/>
      <c r="NO60" s="19"/>
      <c r="NP60" s="19"/>
      <c r="NQ60" s="19"/>
      <c r="NR60" s="19"/>
      <c r="NS60" s="17"/>
      <c r="NT60" s="19"/>
      <c r="NU60" s="19"/>
      <c r="NV60" s="19"/>
      <c r="NW60" s="19"/>
      <c r="NX60" s="19"/>
      <c r="NY60" s="17"/>
      <c r="NZ60" s="19"/>
      <c r="OA60" s="19"/>
      <c r="OB60" s="19"/>
      <c r="OC60" s="19"/>
      <c r="OD60" s="19"/>
      <c r="OE60" s="19"/>
      <c r="OF60" s="19"/>
      <c r="OG60" s="19"/>
      <c r="OH60" s="17"/>
      <c r="OI60" s="19"/>
      <c r="OJ60" s="19"/>
      <c r="OK60" s="19"/>
      <c r="OL60" s="19"/>
      <c r="OM60" s="19"/>
      <c r="ON60" s="19"/>
      <c r="OO60" s="19"/>
      <c r="OP60" s="19"/>
      <c r="OQ60" s="17"/>
      <c r="OR60" s="19"/>
      <c r="OS60" s="19"/>
      <c r="OT60" s="19"/>
      <c r="OU60" s="19"/>
      <c r="OV60" s="19"/>
      <c r="OW60" s="17"/>
      <c r="OX60" s="19"/>
      <c r="OY60" s="19"/>
      <c r="OZ60" s="19"/>
      <c r="PA60" s="19"/>
      <c r="PB60" s="19"/>
      <c r="PC60" s="17"/>
      <c r="PD60" s="19"/>
      <c r="PE60" s="19"/>
      <c r="PF60" s="19"/>
      <c r="PG60" s="19"/>
      <c r="PH60" s="19"/>
      <c r="PI60" s="19"/>
      <c r="PJ60" s="19"/>
      <c r="PK60" s="19"/>
      <c r="PL60" s="17"/>
      <c r="PM60" s="19"/>
      <c r="PN60" s="19"/>
      <c r="PO60" s="19"/>
      <c r="PP60" s="19"/>
      <c r="PQ60" s="19"/>
      <c r="PR60" s="19"/>
      <c r="PS60" s="19"/>
      <c r="PT60" s="19"/>
      <c r="PU60" s="17"/>
      <c r="PV60" s="19"/>
      <c r="PW60" s="16"/>
      <c r="PX60" s="16"/>
      <c r="PY60" s="16"/>
      <c r="PZ60" s="19"/>
      <c r="QA60" s="16"/>
      <c r="QB60" s="16"/>
      <c r="QC60" s="19"/>
      <c r="QD60" s="17"/>
      <c r="QE60" s="19"/>
      <c r="QF60" s="16"/>
      <c r="QG60" s="16"/>
      <c r="QH60" s="16"/>
      <c r="QI60" s="19"/>
      <c r="QJ60" s="16"/>
      <c r="QK60" s="16"/>
      <c r="QL60" s="19"/>
      <c r="QM60" s="17"/>
      <c r="QN60" s="19"/>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3">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49"/>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9"/>
      <c r="GT61" s="4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4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9"/>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6"/>
      <c r="KG61" s="16"/>
      <c r="KH61" s="16"/>
      <c r="KI61" s="16"/>
      <c r="KJ61" s="16"/>
      <c r="KK61" s="16"/>
      <c r="KL61" s="16"/>
      <c r="KM61" s="16"/>
      <c r="KN61" s="49"/>
      <c r="KO61" s="19"/>
      <c r="KP61" s="19"/>
      <c r="KQ61" s="19"/>
      <c r="KR61" s="19"/>
      <c r="KS61" s="19"/>
      <c r="KT61" s="17"/>
      <c r="KU61" s="16"/>
      <c r="KV61" s="16"/>
      <c r="KW61" s="16"/>
      <c r="KX61" s="16"/>
      <c r="KY61" s="19"/>
      <c r="KZ61" s="16"/>
      <c r="LA61" s="16"/>
      <c r="LB61" s="16"/>
      <c r="LC61" s="16"/>
      <c r="LD61" s="17"/>
      <c r="LE61" s="16"/>
      <c r="LF61" s="16"/>
      <c r="LG61" s="16"/>
      <c r="LH61" s="16"/>
      <c r="LI61" s="16"/>
      <c r="LJ61" s="16"/>
      <c r="LK61" s="49"/>
      <c r="LL61" s="16"/>
      <c r="LM61" s="16"/>
      <c r="LN61" s="19"/>
      <c r="LO61" s="19"/>
      <c r="LP61" s="19"/>
      <c r="LQ61" s="49"/>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6"/>
      <c r="MP61" s="49"/>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9"/>
      <c r="NO61" s="19"/>
      <c r="NP61" s="19"/>
      <c r="NQ61" s="19"/>
      <c r="NR61" s="19"/>
      <c r="NS61" s="17"/>
      <c r="NT61" s="19"/>
      <c r="NU61" s="19"/>
      <c r="NV61" s="19"/>
      <c r="NW61" s="19"/>
      <c r="NX61" s="19"/>
      <c r="NY61" s="17"/>
      <c r="NZ61" s="19"/>
      <c r="OA61" s="19"/>
      <c r="OB61" s="19"/>
      <c r="OC61" s="19"/>
      <c r="OD61" s="19"/>
      <c r="OE61" s="19"/>
      <c r="OF61" s="19"/>
      <c r="OG61" s="19"/>
      <c r="OH61" s="17"/>
      <c r="OI61" s="19"/>
      <c r="OJ61" s="19"/>
      <c r="OK61" s="19"/>
      <c r="OL61" s="19"/>
      <c r="OM61" s="19"/>
      <c r="ON61" s="19"/>
      <c r="OO61" s="19"/>
      <c r="OP61" s="19"/>
      <c r="OQ61" s="17"/>
      <c r="OR61" s="19"/>
      <c r="OS61" s="19"/>
      <c r="OT61" s="19"/>
      <c r="OU61" s="19"/>
      <c r="OV61" s="19"/>
      <c r="OW61" s="17"/>
      <c r="OX61" s="19"/>
      <c r="OY61" s="19"/>
      <c r="OZ61" s="19"/>
      <c r="PA61" s="19"/>
      <c r="PB61" s="19"/>
      <c r="PC61" s="17"/>
      <c r="PD61" s="19"/>
      <c r="PE61" s="19"/>
      <c r="PF61" s="19"/>
      <c r="PG61" s="19"/>
      <c r="PH61" s="19"/>
      <c r="PI61" s="19"/>
      <c r="PJ61" s="19"/>
      <c r="PK61" s="19"/>
      <c r="PL61" s="17"/>
      <c r="PM61" s="19"/>
      <c r="PN61" s="19"/>
      <c r="PO61" s="19"/>
      <c r="PP61" s="19"/>
      <c r="PQ61" s="19"/>
      <c r="PR61" s="19"/>
      <c r="PS61" s="19"/>
      <c r="PT61" s="19"/>
      <c r="PU61" s="17"/>
      <c r="PV61" s="19"/>
      <c r="PW61" s="16"/>
      <c r="PX61" s="16"/>
      <c r="PY61" s="16"/>
      <c r="PZ61" s="19"/>
      <c r="QA61" s="16"/>
      <c r="QB61" s="16"/>
      <c r="QC61" s="19"/>
      <c r="QD61" s="17"/>
      <c r="QE61" s="19"/>
      <c r="QF61" s="16"/>
      <c r="QG61" s="16"/>
      <c r="QH61" s="16"/>
      <c r="QI61" s="19"/>
      <c r="QJ61" s="16"/>
      <c r="QK61" s="16"/>
      <c r="QL61" s="19"/>
      <c r="QM61" s="17"/>
      <c r="QN61" s="19"/>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3">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3">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3">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3">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3">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3">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3">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3">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3">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3">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3">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3">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3">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3">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3">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3">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3">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3">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QW1:QZ1"/>
    <mergeCell ref="RA1:RD1"/>
    <mergeCell ref="RE1:RH1"/>
    <mergeCell ref="RI1:RL1"/>
    <mergeCell ref="QW2:QZ2"/>
    <mergeCell ref="QW3:QZ3"/>
    <mergeCell ref="RA2:RD2"/>
    <mergeCell ref="RA3:RD3"/>
    <mergeCell ref="RE3:RH3"/>
    <mergeCell ref="RE2:RH2"/>
    <mergeCell ref="RI2:RL2"/>
    <mergeCell ref="RI3:RL3"/>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B1:C1"/>
    <mergeCell ref="D1:G1"/>
    <mergeCell ref="H1:W1"/>
    <mergeCell ref="X1:AA1"/>
    <mergeCell ref="AB1:AW1"/>
    <mergeCell ref="AX1:BU1"/>
    <mergeCell ref="EP1:FO1"/>
    <mergeCell ref="FP1:GA1"/>
    <mergeCell ref="GB1:GQ1"/>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D9" sqref="D9"/>
    </sheetView>
  </sheetViews>
  <sheetFormatPr baseColWidth="10" defaultColWidth="11.44140625" defaultRowHeight="13.2" x14ac:dyDescent="0.25"/>
  <cols>
    <col min="1" max="1" width="5.6640625" style="112" customWidth="1"/>
    <col min="2" max="2" width="10.6640625" style="112" customWidth="1"/>
    <col min="3" max="3" width="35.6640625" style="112" customWidth="1"/>
    <col min="4" max="4" width="13.6640625" style="112" customWidth="1"/>
    <col min="5" max="16384" width="11.44140625" style="112"/>
  </cols>
  <sheetData>
    <row r="2" spans="1:5" ht="40.5" customHeight="1" x14ac:dyDescent="0.25">
      <c r="A2" s="115"/>
      <c r="B2" s="381" t="s">
        <v>419</v>
      </c>
      <c r="C2" s="381"/>
      <c r="D2" s="381"/>
      <c r="E2" s="381"/>
    </row>
    <row r="3" spans="1:5" ht="12.75" customHeight="1" thickBot="1" x14ac:dyDescent="0.3">
      <c r="A3" s="159"/>
      <c r="B3" s="159"/>
      <c r="C3" s="115"/>
    </row>
    <row r="4" spans="1:5" ht="30" customHeight="1" thickBot="1" x14ac:dyDescent="0.3">
      <c r="B4" s="417" t="s">
        <v>84</v>
      </c>
      <c r="C4" s="418"/>
      <c r="D4" s="192" t="s">
        <v>193</v>
      </c>
    </row>
    <row r="5" spans="1:5" ht="12.75" customHeight="1" x14ac:dyDescent="0.25">
      <c r="B5" s="193" t="s">
        <v>214</v>
      </c>
      <c r="C5" s="194"/>
      <c r="D5" s="287">
        <f>+IF(Indice!$D$7="Bancos",VLOOKUP(Indice!$D$6,Bancos!$A:$AAV,MATCH(Indice!$C$37,Bancos!$A$1:$AAV$1,0)+ROW(A1)-1,0),IF(Indice!$D$7="CFC",VLOOKUP(Indice!$D$6,CFC!$A:$ABM,MATCH(Indice!$C$37,Bancos!$A$1:$AAV$1,0)+ROW(A1)-1,0),VLOOKUP(Indice!$D$6,Coop!$A:$ABM,MATCH(Indice!$C$37,Bancos!$A$1:$AAV$1,0)+ROW(A1)-1,0)))</f>
        <v>0.2</v>
      </c>
      <c r="E5" s="195"/>
    </row>
    <row r="6" spans="1:5" ht="12.75" customHeight="1" x14ac:dyDescent="0.25">
      <c r="B6" s="193" t="s">
        <v>215</v>
      </c>
      <c r="C6" s="194"/>
      <c r="D6" s="288">
        <f>+IF(Indice!$D$7="Bancos",VLOOKUP(Indice!$D$6,Bancos!$A:$AAV,MATCH(Indice!$C$37,Bancos!$A$1:$AAV$1,0)+ROW(A2)-1,0),IF(Indice!$D$7="CFC",VLOOKUP(Indice!$D$6,CFC!$A:$ABM,MATCH(Indice!$C$37,Bancos!$A$1:$AAV$1,0)+ROW(A2)-1,0),VLOOKUP(Indice!$D$6,Coop!$A:$ABM,MATCH(Indice!$C$37,Bancos!$A$1:$AAV$1,0)+ROW(A2)-1,0)))</f>
        <v>0.6</v>
      </c>
      <c r="E6" s="195"/>
    </row>
    <row r="7" spans="1:5" ht="12.75" customHeight="1" x14ac:dyDescent="0.25">
      <c r="B7" s="193" t="s">
        <v>216</v>
      </c>
      <c r="C7" s="194"/>
      <c r="D7" s="288">
        <f>+IF(Indice!$D$7="Bancos",VLOOKUP(Indice!$D$6,Bancos!$A:$AAV,MATCH(Indice!$C$37,Bancos!$A$1:$AAV$1,0)+ROW(A3)-1,0),IF(Indice!$D$7="CFC",VLOOKUP(Indice!$D$6,CFC!$A:$ABM,MATCH(Indice!$C$37,Bancos!$A$1:$AAV$1,0)+ROW(A3)-1,0),VLOOKUP(Indice!$D$6,Coop!$A:$ABM,MATCH(Indice!$C$37,Bancos!$A$1:$AAV$1,0)+ROW(A3)-1,0)))</f>
        <v>0.4</v>
      </c>
      <c r="E7" s="195"/>
    </row>
    <row r="8" spans="1:5" ht="12.75" customHeight="1" x14ac:dyDescent="0.25">
      <c r="B8" s="193" t="s">
        <v>217</v>
      </c>
      <c r="C8" s="194"/>
      <c r="D8" s="288">
        <f>+IF(Indice!$D$7="Bancos",VLOOKUP(Indice!$D$6,Bancos!$A:$AAV,MATCH(Indice!$C$37,Bancos!$A$1:$AAV$1,0)+ROW(A4)-1,0),IF(Indice!$D$7="CFC",VLOOKUP(Indice!$D$6,CFC!$A:$ABM,MATCH(Indice!$C$37,Bancos!$A$1:$AAV$1,0)+ROW(A4)-1,0),VLOOKUP(Indice!$D$6,Coop!$A:$ABM,MATCH(Indice!$C$37,Bancos!$A$1:$AAV$1,0)+ROW(A4)-1,0)))</f>
        <v>0.2</v>
      </c>
      <c r="E8" s="195"/>
    </row>
    <row r="9" spans="1:5" ht="12.75" customHeight="1" x14ac:dyDescent="0.25">
      <c r="B9" s="193" t="s">
        <v>218</v>
      </c>
      <c r="C9" s="194"/>
      <c r="D9" s="288">
        <f>+IF(Indice!$D$7="Bancos",VLOOKUP(Indice!$D$6,Bancos!$A:$AAV,MATCH(Indice!$C$37,Bancos!$A$1:$AAV$1,0)+ROW(A5)-1,0),IF(Indice!$D$7="CFC",VLOOKUP(Indice!$D$6,CFC!$A:$ABM,MATCH(Indice!$C$37,Bancos!$A$1:$AAV$1,0)+ROW(A5)-1,0),VLOOKUP(Indice!$D$6,Coop!$A:$ABM,MATCH(Indice!$C$37,Bancos!$A$1:$AAV$1,0)+ROW(A5)-1,0)))</f>
        <v>0.4</v>
      </c>
      <c r="E9" s="195"/>
    </row>
    <row r="10" spans="1:5" ht="12.75" customHeight="1" x14ac:dyDescent="0.25">
      <c r="B10" s="193" t="s">
        <v>219</v>
      </c>
      <c r="C10" s="194"/>
      <c r="D10" s="288">
        <f>+IF(Indice!$D$7="Bancos",VLOOKUP(Indice!$D$6,Bancos!$A:$AAV,MATCH(Indice!$C$37,Bancos!$A$1:$AAV$1,0)+ROW(A6)-1,0),IF(Indice!$D$7="CFC",VLOOKUP(Indice!$D$6,CFC!$A:$ABM,MATCH(Indice!$C$37,Bancos!$A$1:$AAV$1,0)+ROW(A6)-1,0),VLOOKUP(Indice!$D$6,Coop!$A:$ABM,MATCH(Indice!$C$37,Bancos!$A$1:$AAV$1,0)+ROW(A6)-1,0)))</f>
        <v>0.4</v>
      </c>
      <c r="E10" s="195"/>
    </row>
    <row r="11" spans="1:5" ht="12.75" customHeight="1" x14ac:dyDescent="0.25">
      <c r="B11" s="193" t="s">
        <v>220</v>
      </c>
      <c r="C11" s="194"/>
      <c r="D11" s="288">
        <f>+IF(Indice!$D$7="Bancos",VLOOKUP(Indice!$D$6,Bancos!$A:$AAV,MATCH(Indice!$C$37,Bancos!$A$1:$AAV$1,0)+ROW(A7)-1,0),IF(Indice!$D$7="CFC",VLOOKUP(Indice!$D$6,CFC!$A:$ABM,MATCH(Indice!$C$37,Bancos!$A$1:$AAV$1,0)+ROW(A7)-1,0),VLOOKUP(Indice!$D$6,Coop!$A:$ABM,MATCH(Indice!$C$37,Bancos!$A$1:$AAV$1,0)+ROW(A7)-1,0)))</f>
        <v>0.4</v>
      </c>
      <c r="E11" s="195"/>
    </row>
    <row r="12" spans="1:5" ht="12.75" customHeight="1" x14ac:dyDescent="0.25">
      <c r="B12" s="193" t="s">
        <v>221</v>
      </c>
      <c r="C12" s="194"/>
      <c r="D12" s="288">
        <f>+IF(Indice!$D$7="Bancos",VLOOKUP(Indice!$D$6,Bancos!$A:$AAV,MATCH(Indice!$C$37,Bancos!$A$1:$AAV$1,0)+ROW(A8)-1,0),IF(Indice!$D$7="CFC",VLOOKUP(Indice!$D$6,CFC!$A:$ABM,MATCH(Indice!$C$37,Bancos!$A$1:$AAV$1,0)+ROW(A8)-1,0),VLOOKUP(Indice!$D$6,Coop!$A:$ABM,MATCH(Indice!$C$37,Bancos!$A$1:$AAV$1,0)+ROW(A8)-1,0)))</f>
        <v>0.6</v>
      </c>
      <c r="E12" s="195"/>
    </row>
    <row r="13" spans="1:5" ht="12.75" customHeight="1" x14ac:dyDescent="0.25">
      <c r="B13" s="196" t="s">
        <v>222</v>
      </c>
      <c r="C13" s="194"/>
      <c r="D13" s="288">
        <f>+IF(Indice!$D$7="Bancos",VLOOKUP(Indice!$D$6,Bancos!$A:$AAV,MATCH(Indice!$C$37,Bancos!$A$1:$AAV$1,0)+ROW(A9)-1,0),IF(Indice!$D$7="CFC",VLOOKUP(Indice!$D$6,CFC!$A:$ABM,MATCH(Indice!$C$37,Bancos!$A$1:$AAV$1,0)+ROW(A9)-1,0),VLOOKUP(Indice!$D$6,Coop!$A:$ABM,MATCH(Indice!$C$37,Bancos!$A$1:$AAV$1,0)+ROW(A9)-1,0)))</f>
        <v>0.8</v>
      </c>
      <c r="E13" s="195"/>
    </row>
    <row r="14" spans="1:5" ht="14.4" x14ac:dyDescent="0.25">
      <c r="B14" s="193" t="s">
        <v>223</v>
      </c>
      <c r="C14" s="194"/>
      <c r="D14" s="288">
        <f>+IF(Indice!$D$7="Bancos",VLOOKUP(Indice!$D$6,Bancos!$A:$AAV,MATCH(Indice!$C$37,Bancos!$A$1:$AAV$1,0)+ROW(A10)-1,0),IF(Indice!$D$7="CFC",VLOOKUP(Indice!$D$6,CFC!$A:$ABM,MATCH(Indice!$C$37,Bancos!$A$1:$AAV$1,0)+ROW(A10)-1,0),VLOOKUP(Indice!$D$6,Coop!$A:$ABM,MATCH(Indice!$C$37,Bancos!$A$1:$AAV$1,0)+ROW(A10)-1,0)))</f>
        <v>0.6</v>
      </c>
      <c r="E14" s="195"/>
    </row>
    <row r="15" spans="1:5" ht="15" thickBot="1" x14ac:dyDescent="0.3">
      <c r="B15" s="197" t="s">
        <v>237</v>
      </c>
      <c r="C15" s="198"/>
      <c r="D15" s="289">
        <f>+IF(Indice!$D$7="Bancos",VLOOKUP(Indice!$D$6,Bancos!$A:$AAV,MATCH(Indice!$C$37,Bancos!$A$1:$AAV$1,0)+ROW(A11)-1,0),IF(Indice!$D$7="CFC",VLOOKUP(Indice!$D$6,CFC!$A:$ABM,MATCH(Indice!$C$37,Bancos!$A$1:$AAV$1,0)+ROW(A11)-1,0),VLOOKUP(Indice!$D$6,Coop!$A:$ABM,MATCH(Indice!$C$37,Bancos!$A$1:$AAV$1,0)+ROW(A11)-1,0)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showGridLines="0" workbookViewId="0">
      <selection activeCell="B3" sqref="B3"/>
    </sheetView>
  </sheetViews>
  <sheetFormatPr baseColWidth="10" defaultColWidth="11.44140625" defaultRowHeight="13.2" x14ac:dyDescent="0.25"/>
  <cols>
    <col min="1" max="1" width="7.5546875" style="112" customWidth="1"/>
    <col min="2" max="2" width="10.6640625" style="112" customWidth="1"/>
    <col min="3" max="3" width="35.6640625" style="112" customWidth="1"/>
    <col min="4" max="4" width="12.33203125" style="112" bestFit="1" customWidth="1"/>
    <col min="5" max="16384" width="11.44140625" style="112"/>
  </cols>
  <sheetData>
    <row r="2" spans="1:4" ht="39.75" customHeight="1" x14ac:dyDescent="0.25">
      <c r="A2" s="115"/>
      <c r="B2" s="381" t="s">
        <v>421</v>
      </c>
      <c r="C2" s="381"/>
      <c r="D2" s="381"/>
    </row>
    <row r="3" spans="1:4" s="158" customFormat="1" ht="12.75" customHeight="1" thickBot="1" x14ac:dyDescent="0.3">
      <c r="A3" s="179"/>
      <c r="B3" s="159"/>
      <c r="C3" s="159"/>
      <c r="D3" s="179"/>
    </row>
    <row r="4" spans="1:4" ht="15" x14ac:dyDescent="0.25">
      <c r="B4" s="419" t="s">
        <v>6</v>
      </c>
      <c r="C4" s="420"/>
      <c r="D4" s="421"/>
    </row>
    <row r="5" spans="1:4" ht="30" customHeight="1" x14ac:dyDescent="0.25">
      <c r="B5" s="422" t="s">
        <v>84</v>
      </c>
      <c r="C5" s="423"/>
      <c r="D5" s="187" t="s">
        <v>209</v>
      </c>
    </row>
    <row r="6" spans="1:4" ht="14.4" x14ac:dyDescent="0.3">
      <c r="B6" s="149" t="s">
        <v>33</v>
      </c>
      <c r="C6" s="150"/>
      <c r="D6" s="199">
        <f>+IF(Indice!$D$7="Bancos",VLOOKUP(Indice!$D$6,Bancos!$A:$AAV,MATCH(Indice!$C$38,Bancos!$A$1:$AAV$1,0)+ROW(A1)-1,0),IF(Indice!$D$7="CFC",VLOOKUP(Indice!$D$6,CFC!$A:$ABM,MATCH(Indice!$C$38,Bancos!$A$1:$AAV$1,0)+ROW(A1)-1,0),VLOOKUP(Indice!$D$6,Coop!$A:$ABM,MATCH(Indice!$C$38,Bancos!$A$1:$AAV$1,0)+ROW(A1)-1,0)))</f>
        <v>0</v>
      </c>
    </row>
    <row r="7" spans="1:4" ht="14.4" x14ac:dyDescent="0.3">
      <c r="B7" s="149" t="s">
        <v>34</v>
      </c>
      <c r="C7" s="150"/>
      <c r="D7" s="200">
        <f>+IF(Indice!$D$7="Bancos",VLOOKUP(Indice!$D$6,Bancos!$A:$AAV,MATCH(Indice!$C$38,Bancos!$A$1:$AAV$1,0)+ROW(A2)-1,0),IF(Indice!$D$7="CFC",VLOOKUP(Indice!$D$6,CFC!$A:$ABM,MATCH(Indice!$C$38,Bancos!$A$1:$AAV$1,0)+ROW(A2)-1,0),VLOOKUP(Indice!$D$6,Coop!$A:$ABM,MATCH(Indice!$C$38,Bancos!$A$1:$AAV$1,0)+ROW(A2)-1,0)))</f>
        <v>0.4</v>
      </c>
    </row>
    <row r="8" spans="1:4" ht="14.4" x14ac:dyDescent="0.3">
      <c r="B8" s="149" t="s">
        <v>35</v>
      </c>
      <c r="C8" s="150"/>
      <c r="D8" s="200">
        <f>+IF(Indice!$D$7="Bancos",VLOOKUP(Indice!$D$6,Bancos!$A:$AAV,MATCH(Indice!$C$38,Bancos!$A$1:$AAV$1,0)+ROW(A3)-1,0),IF(Indice!$D$7="CFC",VLOOKUP(Indice!$D$6,CFC!$A:$ABM,MATCH(Indice!$C$38,Bancos!$A$1:$AAV$1,0)+ROW(A3)-1,0),VLOOKUP(Indice!$D$6,Coop!$A:$ABM,MATCH(Indice!$C$38,Bancos!$A$1:$AAV$1,0)+ROW(A3)-1,0)))</f>
        <v>1</v>
      </c>
    </row>
    <row r="9" spans="1:4" ht="15" thickBot="1" x14ac:dyDescent="0.35">
      <c r="B9" s="172" t="s">
        <v>36</v>
      </c>
      <c r="C9" s="201"/>
      <c r="D9" s="202">
        <f>+IF(Indice!$D$7="Bancos",VLOOKUP(Indice!$D$6,Bancos!$A:$AAV,MATCH(Indice!$C$38,Bancos!$A$1:$AAV$1,0)+ROW(A4)-1,0),IF(Indice!$D$7="CFC",VLOOKUP(Indice!$D$6,CFC!$A:$ABM,MATCH(Indice!$C$38,Bancos!$A$1:$AAV$1,0)+ROW(A4)-1,0),VLOOKUP(Indice!$D$6,Coop!$A:$ABM,MATCH(Indice!$C$38,Bancos!$A$1:$AAV$1,0)+ROW(A4)-1,0)))</f>
        <v>1</v>
      </c>
    </row>
    <row r="10" spans="1:4" ht="13.8" thickBot="1" x14ac:dyDescent="0.3"/>
    <row r="11" spans="1:4" ht="15" x14ac:dyDescent="0.25">
      <c r="B11" s="419" t="s">
        <v>238</v>
      </c>
      <c r="C11" s="420"/>
      <c r="D11" s="421"/>
    </row>
    <row r="12" spans="1:4" ht="30" customHeight="1" x14ac:dyDescent="0.25">
      <c r="B12" s="422" t="s">
        <v>84</v>
      </c>
      <c r="C12" s="423"/>
      <c r="D12" s="187" t="s">
        <v>209</v>
      </c>
    </row>
    <row r="13" spans="1:4" ht="14.4" x14ac:dyDescent="0.3">
      <c r="B13" s="149" t="s">
        <v>33</v>
      </c>
      <c r="C13" s="150"/>
      <c r="D13" s="199">
        <f>+IF(Indice!$D$7="Bancos",VLOOKUP(Indice!$D$6,Bancos!$A:$AAV,MATCH(Indice!$C$38,Bancos!$A$1:$AAV$1,0)+ROW(A4),0),IF(Indice!$D$7="CFC",VLOOKUP(Indice!$D$6,CFC!$A:$ABM,MATCH(Indice!$C$38,Bancos!$A$1:$AAV$1,0)+ROW(A4),0),VLOOKUP(Indice!$D$6,Coop!$A:$ABM,MATCH(Indice!$C$38,Bancos!$A$1:$AAV$1,0)+ROW(A4)-1,0)))</f>
        <v>1</v>
      </c>
    </row>
    <row r="14" spans="1:4" ht="14.4" x14ac:dyDescent="0.3">
      <c r="B14" s="149" t="s">
        <v>34</v>
      </c>
      <c r="C14" s="150"/>
      <c r="D14" s="200">
        <f>+IF(Indice!$D$7="Bancos",VLOOKUP(Indice!$D$6,Bancos!$A:$AAV,MATCH(Indice!$C$38,Bancos!$A$1:$AAV$1,0)+ROW(A5),0),IF(Indice!$D$7="CFC",VLOOKUP(Indice!$D$6,CFC!$A:$ABM,MATCH(Indice!$C$38,Bancos!$A$1:$AAV$1,0)+ROW(A5),0),VLOOKUP(Indice!$D$6,Coop!$A:$ABM,MATCH(Indice!$C$38,Bancos!$A$1:$AAV$1,0)+ROW(A5)-1,0)))</f>
        <v>0.8</v>
      </c>
    </row>
    <row r="15" spans="1:4" ht="14.4" x14ac:dyDescent="0.3">
      <c r="B15" s="149" t="s">
        <v>35</v>
      </c>
      <c r="C15" s="150"/>
      <c r="D15" s="200">
        <f>+IF(Indice!$D$7="Bancos",VLOOKUP(Indice!$D$6,Bancos!$A:$AAV,MATCH(Indice!$C$38,Bancos!$A$1:$AAV$1,0)+ROW(A6),0),IF(Indice!$D$7="CFC",VLOOKUP(Indice!$D$6,CFC!$A:$ABM,MATCH(Indice!$C$38,Bancos!$A$1:$AAV$1,0)+ROW(A6),0),VLOOKUP(Indice!$D$6,Coop!$A:$ABM,MATCH(Indice!$C$38,Bancos!$A$1:$AAV$1,0)+ROW(A6)-1,0)))</f>
        <v>0.4</v>
      </c>
    </row>
    <row r="16" spans="1:4" ht="15" thickBot="1" x14ac:dyDescent="0.35">
      <c r="B16" s="172" t="s">
        <v>36</v>
      </c>
      <c r="C16" s="201"/>
      <c r="D16" s="202">
        <f>+IF(Indice!$D$7="Bancos",VLOOKUP(Indice!$D$6,Bancos!$A:$AAV,MATCH(Indice!$C$38,Bancos!$A$1:$AAV$1,0)+ROW(A7),0),IF(Indice!$D$7="CFC",VLOOKUP(Indice!$D$6,CFC!$A:$ABM,MATCH(Indice!$C$38,Bancos!$A$1:$AAV$1,0)+ROW(A7),0),VLOOKUP(Indice!$D$6,Coop!$A:$ABM,MATCH(Indice!$C$38,Bancos!$A$1:$AAV$1,0)+ROW(A7)-1,0)))</f>
        <v>0.4</v>
      </c>
    </row>
    <row r="17" spans="4:6" ht="14.4" x14ac:dyDescent="0.3">
      <c r="D17" s="203"/>
    </row>
    <row r="18" spans="4:6" ht="14.4" x14ac:dyDescent="0.3">
      <c r="D18" s="203"/>
    </row>
    <row r="19" spans="4:6" ht="14.4" x14ac:dyDescent="0.3">
      <c r="D19" s="203"/>
      <c r="E19" s="204"/>
      <c r="F19" s="204"/>
    </row>
    <row r="20" spans="4:6" ht="14.4" x14ac:dyDescent="0.3">
      <c r="D20" s="203"/>
      <c r="E20" s="204"/>
      <c r="F20" s="204"/>
    </row>
    <row r="21" spans="4:6" ht="14.4" x14ac:dyDescent="0.3">
      <c r="D21" s="203"/>
      <c r="E21" s="204"/>
      <c r="F21" s="204"/>
    </row>
    <row r="22" spans="4:6" ht="14.4" x14ac:dyDescent="0.3">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6"/>
  <sheetViews>
    <sheetView showGridLines="0" workbookViewId="0">
      <selection activeCell="B5" sqref="B5"/>
    </sheetView>
  </sheetViews>
  <sheetFormatPr baseColWidth="10" defaultColWidth="11.44140625" defaultRowHeight="15.9" customHeight="1" x14ac:dyDescent="0.25"/>
  <cols>
    <col min="1" max="1" width="3.5546875" style="112" customWidth="1"/>
    <col min="2" max="2" width="20.109375" style="112" customWidth="1"/>
    <col min="3" max="3" width="21.5546875" style="112" customWidth="1"/>
    <col min="4" max="4" width="17.44140625" style="112" customWidth="1"/>
    <col min="5" max="16384" width="11.44140625" style="112"/>
  </cols>
  <sheetData>
    <row r="1" spans="2:4" ht="13.2" x14ac:dyDescent="0.25"/>
    <row r="2" spans="2:4" ht="40.5" customHeight="1" x14ac:dyDescent="0.25">
      <c r="B2" s="381" t="s">
        <v>420</v>
      </c>
      <c r="C2" s="381"/>
      <c r="D2" s="381"/>
    </row>
    <row r="3" spans="2:4" ht="13.8" thickBot="1" x14ac:dyDescent="0.3">
      <c r="B3" s="143"/>
      <c r="C3" s="143"/>
      <c r="D3" s="143"/>
    </row>
    <row r="4" spans="2:4" ht="15.9" customHeight="1" x14ac:dyDescent="0.25">
      <c r="B4" s="402" t="s">
        <v>84</v>
      </c>
      <c r="C4" s="403"/>
      <c r="D4" s="163" t="s">
        <v>209</v>
      </c>
    </row>
    <row r="5" spans="2:4" ht="15.9" customHeight="1" x14ac:dyDescent="0.25">
      <c r="B5" s="175" t="s">
        <v>0</v>
      </c>
      <c r="C5" s="258"/>
      <c r="D5" s="151">
        <f>+IF(Indice!$D$7="Bancos",VLOOKUP(Indice!$D$6,Bancos!$A:$AAV,MATCH(Indice!$C$39,Bancos!$A$1:$AAV$1,0)+ROW(A1)-1,0),IF(Indice!$D$7="CFC",VLOOKUP(Indice!$D$6,CFC!$A:$ABM,MATCH(Indice!$C$39,Bancos!$A$1:$AAV$1,0)+ROW(A1)-1,0),VLOOKUP(Indice!$D$6,Coop!$A:$ABM,MATCH(Indice!$C$39,Bancos!$A$1:$AAV$1,0)+ROW(A1)-1,0)))</f>
        <v>0.6</v>
      </c>
    </row>
    <row r="6" spans="2:4" ht="15.9" customHeight="1" x14ac:dyDescent="0.25">
      <c r="B6" s="175" t="s">
        <v>210</v>
      </c>
      <c r="C6" s="258"/>
      <c r="D6" s="151">
        <f>+IF(Indice!$D$7="Bancos",VLOOKUP(Indice!$D$6,Bancos!$A:$AAV,MATCH(Indice!$C$39,Bancos!$A$1:$AAV$1,0)+ROW(A2)-1,0),IF(Indice!$D$7="CFC",VLOOKUP(Indice!$D$6,CFC!$A:$ABM,MATCH(Indice!$C$39,Bancos!$A$1:$AAV$1,0)+ROW(A2)-1,0),VLOOKUP(Indice!$D$6,Coop!$A:$ABM,MATCH(Indice!$C$39,Bancos!$A$1:$AAV$1,0)+ROW(A2)-1,0)))</f>
        <v>0.4</v>
      </c>
    </row>
    <row r="7" spans="2:4" ht="15.9" customHeight="1" x14ac:dyDescent="0.25">
      <c r="B7" s="175" t="s">
        <v>211</v>
      </c>
      <c r="C7" s="258"/>
      <c r="D7" s="151">
        <f>+IF(Indice!$D$7="Bancos",VLOOKUP(Indice!$D$6,Bancos!$A:$AAV,MATCH(Indice!$C$39,Bancos!$A$1:$AAV$1,0)+ROW(A3)-1,0),IF(Indice!$D$7="CFC",VLOOKUP(Indice!$D$6,CFC!$A:$ABM,MATCH(Indice!$C$39,Bancos!$A$1:$AAV$1,0)+ROW(A3)-1,0),VLOOKUP(Indice!$D$6,Coop!$A:$ABM,MATCH(Indice!$C$39,Bancos!$A$1:$AAV$1,0)+ROW(A3)-1,0)))</f>
        <v>0.4</v>
      </c>
    </row>
    <row r="8" spans="2:4" ht="15.9" customHeight="1" x14ac:dyDescent="0.25">
      <c r="B8" s="175" t="s">
        <v>212</v>
      </c>
      <c r="C8" s="258"/>
      <c r="D8" s="151">
        <f>+IF(Indice!$D$7="Bancos",VLOOKUP(Indice!$D$6,Bancos!$A:$AAV,MATCH(Indice!$C$39,Bancos!$A$1:$AAV$1,0)+ROW(A4)-1,0),IF(Indice!$D$7="CFC",VLOOKUP(Indice!$D$6,CFC!$A:$ABM,MATCH(Indice!$C$39,Bancos!$A$1:$AAV$1,0)+ROW(A4)-1,0),VLOOKUP(Indice!$D$6,Coop!$A:$ABM,MATCH(Indice!$C$39,Bancos!$A$1:$AAV$1,0)+ROW(A4)-1,0)))</f>
        <v>0.2</v>
      </c>
    </row>
    <row r="9" spans="2:4" ht="15.9" customHeight="1" x14ac:dyDescent="0.25">
      <c r="B9" s="175" t="s">
        <v>213</v>
      </c>
      <c r="C9" s="258"/>
      <c r="D9" s="151">
        <f>+IF(Indice!$D$7="Bancos",VLOOKUP(Indice!$D$6,Bancos!$A:$AAV,MATCH(Indice!$C$39,Bancos!$A$1:$AAV$1,0)+ROW(A5)-1,0),IF(Indice!$D$7="CFC",VLOOKUP(Indice!$D$6,CFC!$A:$ABM,MATCH(Indice!$C$39,Bancos!$A$1:$AAV$1,0)+ROW(A5)-1,0),VLOOKUP(Indice!$D$6,Coop!$A:$ABM,MATCH(Indice!$C$39,Bancos!$A$1:$AAV$1,0)+ROW(A5)-1,0)))</f>
        <v>0.2</v>
      </c>
    </row>
    <row r="10" spans="2:4" ht="15.9" customHeight="1" x14ac:dyDescent="0.25">
      <c r="B10" s="175" t="s">
        <v>2</v>
      </c>
      <c r="C10" s="258"/>
      <c r="D10" s="151">
        <f>+IF(Indice!$D$7="Bancos",VLOOKUP(Indice!$D$6,Bancos!$A:$AAV,MATCH(Indice!$C$39,Bancos!$A$1:$AAV$1,0)+ROW(A6)-1,0),IF(Indice!$D$7="CFC",VLOOKUP(Indice!$D$6,CFC!$A:$ABM,MATCH(Indice!$C$39,Bancos!$A$1:$AAV$1,0)+ROW(A6)-1,0),VLOOKUP(Indice!$D$6,Coop!$A:$ABM,MATCH(Indice!$C$39,Bancos!$A$1:$AAV$1,0)+ROW(A6)-1,0)))</f>
        <v>0.4</v>
      </c>
    </row>
    <row r="11" spans="2:4" ht="15.9" customHeight="1" thickBot="1" x14ac:dyDescent="0.3">
      <c r="B11" s="177" t="s">
        <v>3</v>
      </c>
      <c r="C11" s="178"/>
      <c r="D11" s="154">
        <f>+IF(Indice!$D$7="Bancos",VLOOKUP(Indice!$D$6,Bancos!$A:$AAV,MATCH(Indice!$C$39,Bancos!$A$1:$AAV$1,0)+ROW(A7)-1,0),IF(Indice!$D$7="CFC",VLOOKUP(Indice!$D$6,CFC!$A:$ABM,MATCH(Indice!$C$39,Bancos!$A$1:$AAV$1,0)+ROW(A7)-1,0),VLOOKUP(Indice!$D$6,Coop!$A:$ABM,MATCH(Indice!$C$39,Bancos!$A$1:$AAV$1,0)+ROW(A7)-1,0)))</f>
        <v>0.2</v>
      </c>
    </row>
    <row r="16" spans="2:4" ht="15.9" customHeight="1" x14ac:dyDescent="0.25">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L15"/>
  <sheetViews>
    <sheetView showGridLines="0" workbookViewId="0">
      <selection activeCell="C5" sqref="C5"/>
    </sheetView>
  </sheetViews>
  <sheetFormatPr baseColWidth="10" defaultColWidth="11.44140625" defaultRowHeight="13.2" x14ac:dyDescent="0.25"/>
  <cols>
    <col min="1" max="1" width="7.5546875" style="112" customWidth="1"/>
    <col min="2" max="2" width="24.109375" style="112" customWidth="1"/>
    <col min="3" max="3" width="24" style="320" bestFit="1" customWidth="1"/>
    <col min="4" max="11" width="11.44140625" style="112"/>
    <col min="12" max="12" width="12.6640625" style="112" customWidth="1"/>
    <col min="13" max="16384" width="11.44140625" style="112"/>
  </cols>
  <sheetData>
    <row r="1" spans="2:12" ht="15.9" customHeight="1" x14ac:dyDescent="0.25"/>
    <row r="2" spans="2:12" x14ac:dyDescent="0.25">
      <c r="B2" s="424" t="s">
        <v>437</v>
      </c>
      <c r="C2" s="424"/>
      <c r="D2" s="424"/>
      <c r="E2" s="424"/>
      <c r="F2" s="424"/>
      <c r="G2" s="424"/>
      <c r="H2" s="424"/>
      <c r="I2" s="424"/>
      <c r="J2" s="424"/>
      <c r="K2" s="424"/>
      <c r="L2" s="424"/>
    </row>
    <row r="3" spans="2:12" ht="15.9" customHeight="1" x14ac:dyDescent="0.25"/>
    <row r="4" spans="2:12" x14ac:dyDescent="0.25">
      <c r="B4" s="205" t="s">
        <v>84</v>
      </c>
      <c r="C4" s="321" t="s">
        <v>405</v>
      </c>
      <c r="D4" s="115"/>
      <c r="E4" s="115"/>
    </row>
    <row r="5" spans="2:12" ht="15.9" customHeight="1" x14ac:dyDescent="0.25">
      <c r="B5" s="140" t="s">
        <v>90</v>
      </c>
      <c r="C5" s="322">
        <f>IF(Indice!D$7="Bancos",VLOOKUP(Indice!D$6,Bancos!$A:$AAV,MATCH(Indice!C$40,Bancos!$A$1:$AAV$1,0)+ROW(A1)-1,0),IF(Indice!D$7="CFC",VLOOKUP(Indice!D$6,CFC!$A:$ABM,MATCH(Indice!C$40,Bancos!$A$1:$AAV$1,0)+ROW(A1)-1,0),VLOOKUP(Indice!D$6,Coop!$A:$ABM,MATCH(Indice!C$40,Bancos!$A$1:$AAV$1,0)+ROW(A1)-1,0)))</f>
        <v>6722</v>
      </c>
      <c r="D5" s="115"/>
      <c r="E5" s="115"/>
    </row>
    <row r="6" spans="2:12" ht="15.9" customHeight="1" x14ac:dyDescent="0.25">
      <c r="B6" s="140" t="s">
        <v>91</v>
      </c>
      <c r="C6" s="323">
        <f>IF(Indice!D$7="Bancos",VLOOKUP(Indice!D$6,Bancos!$A:$AAV,MATCH(Indice!C$40,Bancos!$A$1:$AAV$1,0)+ROW(A2)-1,0),IF(Indice!D$7="CFC",VLOOKUP(Indice!D$6,CFC!$A:$ABM,MATCH(Indice!C$40,Bancos!$A$1:$AAV$1,0)+ROW(A2)-1,0),VLOOKUP(Indice!D$6,Coop!$A:$ABM,MATCH(Indice!C$40,Bancos!$A$1:$AAV$1,0)+ROW(A2)-1,0)))</f>
        <v>316.2</v>
      </c>
      <c r="D6" s="115"/>
      <c r="E6" s="115"/>
    </row>
    <row r="7" spans="2:12" ht="15.9" customHeight="1" x14ac:dyDescent="0.25">
      <c r="B7" s="140" t="s">
        <v>92</v>
      </c>
      <c r="C7" s="323">
        <f>IF(Indice!D$7="Bancos",VLOOKUP(Indice!D$6,Bancos!$A:$AAV,MATCH(Indice!C$40,Bancos!$A$1:$AAV$1,0)+ROW(A3)-1,0),IF(Indice!D$7="CFC",VLOOKUP(Indice!D$6,CFC!$A:$ABM,MATCH(Indice!C$40,Bancos!$A$1:$AAV$1,0)+ROW(A3)-1,0),VLOOKUP(Indice!D$6,Coop!$A:$ABM,MATCH(Indice!C$40,Bancos!$A$1:$AAV$1,0)+ROW(A3)-1,0)))</f>
        <v>591</v>
      </c>
      <c r="D7" s="115"/>
      <c r="E7" s="115"/>
    </row>
    <row r="8" spans="2:12" ht="15.9" customHeight="1" x14ac:dyDescent="0.25">
      <c r="B8" s="141" t="s">
        <v>93</v>
      </c>
      <c r="C8" s="324">
        <f>IF(Indice!D$7="Bancos",VLOOKUP(Indice!D$6,Bancos!$A:$AAV,MATCH(Indice!C$40,Bancos!$A$1:$AAV$1,0)+ROW(A4)-1,0),IF(Indice!D$7="CFC",VLOOKUP(Indice!D$6,CFC!$A:$ABM,MATCH(Indice!C$40,Bancos!$A$1:$AAV$1,0)+ROW(A4)-1,0),VLOOKUP(Indice!D$6,Coop!$A:$ABM,MATCH(Indice!C$40,Bancos!$A$1:$AAV$1,0)+ROW(A4)-1,0)))</f>
        <v>1170</v>
      </c>
      <c r="D8" s="115"/>
      <c r="E8" s="115"/>
    </row>
    <row r="9" spans="2:12" ht="15.9" customHeight="1" x14ac:dyDescent="0.3">
      <c r="B9" s="115"/>
      <c r="C9" s="325"/>
      <c r="D9" s="115"/>
      <c r="E9" s="115"/>
    </row>
    <row r="10" spans="2:12" ht="15.9" customHeight="1" x14ac:dyDescent="0.25"/>
    <row r="11" spans="2:12" ht="15.9" customHeight="1" x14ac:dyDescent="0.25"/>
    <row r="12" spans="2:12" ht="15.9" customHeight="1" x14ac:dyDescent="0.25"/>
    <row r="13" spans="2:12" ht="15.9" customHeight="1" x14ac:dyDescent="0.25"/>
    <row r="14" spans="2:12" ht="15.9" customHeight="1" x14ac:dyDescent="0.25"/>
    <row r="15" spans="2:12" ht="15.9" customHeight="1" x14ac:dyDescent="0.25"/>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I19"/>
  <sheetViews>
    <sheetView showGridLines="0" workbookViewId="0">
      <selection activeCell="E5" sqref="E5"/>
    </sheetView>
  </sheetViews>
  <sheetFormatPr baseColWidth="10" defaultColWidth="11.44140625" defaultRowHeight="13.2" x14ac:dyDescent="0.25"/>
  <cols>
    <col min="1" max="1" width="7.5546875" style="112" customWidth="1"/>
    <col min="2" max="2" width="24.109375" style="112" customWidth="1"/>
    <col min="3" max="3" width="24" style="129" bestFit="1" customWidth="1"/>
    <col min="4" max="16384" width="11.44140625" style="112"/>
  </cols>
  <sheetData>
    <row r="1" spans="2:9" ht="15.9" customHeight="1" x14ac:dyDescent="0.25"/>
    <row r="2" spans="2:9" x14ac:dyDescent="0.25">
      <c r="B2" s="425" t="s">
        <v>438</v>
      </c>
      <c r="C2" s="425" t="s">
        <v>88</v>
      </c>
      <c r="D2" s="425" t="s">
        <v>88</v>
      </c>
      <c r="E2" s="425" t="s">
        <v>88</v>
      </c>
      <c r="F2" s="425" t="s">
        <v>88</v>
      </c>
      <c r="G2" s="425" t="s">
        <v>88</v>
      </c>
      <c r="H2" s="425" t="s">
        <v>88</v>
      </c>
      <c r="I2" s="425" t="s">
        <v>88</v>
      </c>
    </row>
    <row r="3" spans="2:9" ht="15.9" customHeight="1" x14ac:dyDescent="0.25">
      <c r="B3" s="207"/>
      <c r="C3" s="326"/>
      <c r="D3" s="207"/>
      <c r="E3" s="207"/>
      <c r="F3" s="207"/>
      <c r="G3" s="207"/>
      <c r="H3" s="207"/>
      <c r="I3" s="207"/>
    </row>
    <row r="4" spans="2:9" x14ac:dyDescent="0.25">
      <c r="B4" s="205" t="s">
        <v>84</v>
      </c>
      <c r="C4" s="319" t="s">
        <v>405</v>
      </c>
      <c r="D4" s="208"/>
      <c r="E4" s="208"/>
      <c r="F4" s="207"/>
      <c r="G4" s="207"/>
      <c r="H4" s="207"/>
      <c r="I4" s="207"/>
    </row>
    <row r="5" spans="2:9" ht="15.9" customHeight="1" x14ac:dyDescent="0.25">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 customHeight="1" x14ac:dyDescent="0.25">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 customHeight="1" x14ac:dyDescent="0.25">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 customHeight="1" x14ac:dyDescent="0.25">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 customHeight="1" x14ac:dyDescent="0.25">
      <c r="B9" s="208"/>
      <c r="C9" s="329"/>
      <c r="D9" s="208"/>
      <c r="E9" s="208"/>
      <c r="F9" s="207"/>
      <c r="G9" s="207"/>
      <c r="H9" s="207"/>
      <c r="I9" s="207"/>
    </row>
    <row r="10" spans="2:9" ht="15.9" customHeight="1" x14ac:dyDescent="0.25"/>
    <row r="11" spans="2:9" ht="15.9" customHeight="1" x14ac:dyDescent="0.25"/>
    <row r="12" spans="2:9" ht="15.9" customHeight="1" x14ac:dyDescent="0.25"/>
    <row r="13" spans="2:9" ht="15.9" customHeight="1" x14ac:dyDescent="0.25"/>
    <row r="14" spans="2:9" ht="15.9" customHeight="1" x14ac:dyDescent="0.25"/>
    <row r="15" spans="2:9" ht="15.9" customHeight="1" x14ac:dyDescent="0.25"/>
    <row r="16" spans="2:9" ht="15.9" customHeight="1" x14ac:dyDescent="0.25"/>
    <row r="17" ht="15.9" customHeight="1" x14ac:dyDescent="0.25"/>
    <row r="18" ht="15.9" customHeight="1" x14ac:dyDescent="0.25"/>
    <row r="19" ht="15.9" customHeight="1" x14ac:dyDescent="0.25"/>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showGridLines="0" topLeftCell="A2" workbookViewId="0">
      <selection activeCell="B6" sqref="B6"/>
    </sheetView>
  </sheetViews>
  <sheetFormatPr baseColWidth="10" defaultColWidth="11.44140625" defaultRowHeight="13.2" x14ac:dyDescent="0.25"/>
  <cols>
    <col min="1" max="1" width="6.88671875" style="112" customWidth="1"/>
    <col min="2" max="2" width="10.6640625" style="112" customWidth="1"/>
    <col min="3" max="3" width="35.6640625" style="112" customWidth="1"/>
    <col min="4" max="4" width="14" style="112" bestFit="1" customWidth="1"/>
    <col min="5" max="16384" width="11.44140625" style="112"/>
  </cols>
  <sheetData>
    <row r="2" spans="2:4" ht="39" customHeight="1" x14ac:dyDescent="0.25">
      <c r="B2" s="381" t="s">
        <v>422</v>
      </c>
      <c r="C2" s="381"/>
      <c r="D2" s="381"/>
    </row>
    <row r="3" spans="2:4" s="158" customFormat="1" ht="12.75" customHeight="1" thickBot="1" x14ac:dyDescent="0.3">
      <c r="B3" s="159"/>
      <c r="C3" s="159"/>
      <c r="D3" s="179"/>
    </row>
    <row r="4" spans="2:4" ht="15" x14ac:dyDescent="0.25">
      <c r="B4" s="419" t="s">
        <v>10</v>
      </c>
      <c r="C4" s="420"/>
      <c r="D4" s="421"/>
    </row>
    <row r="5" spans="2:4" ht="30" customHeight="1" x14ac:dyDescent="0.25">
      <c r="B5" s="426" t="s">
        <v>84</v>
      </c>
      <c r="C5" s="427"/>
      <c r="D5" s="187" t="s">
        <v>85</v>
      </c>
    </row>
    <row r="6" spans="2:4" x14ac:dyDescent="0.25">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5">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5">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5">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5">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8" thickBot="1" x14ac:dyDescent="0.3">
      <c r="B11" s="152"/>
      <c r="C11" s="153"/>
      <c r="D11" s="160"/>
    </row>
    <row r="12" spans="2:4" s="158" customFormat="1" ht="13.8" thickBot="1" x14ac:dyDescent="0.3">
      <c r="D12" s="161"/>
    </row>
    <row r="13" spans="2:4" ht="15" x14ac:dyDescent="0.25">
      <c r="B13" s="419" t="s">
        <v>83</v>
      </c>
      <c r="C13" s="420"/>
      <c r="D13" s="421"/>
    </row>
    <row r="14" spans="2:4" ht="30" customHeight="1" x14ac:dyDescent="0.25">
      <c r="B14" s="426" t="s">
        <v>84</v>
      </c>
      <c r="C14" s="427"/>
      <c r="D14" s="187" t="s">
        <v>85</v>
      </c>
    </row>
    <row r="15" spans="2:4" x14ac:dyDescent="0.25">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5">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5">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5">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5">
      <c r="B19" s="149" t="s">
        <v>243</v>
      </c>
      <c r="C19" s="150"/>
      <c r="D19" s="151">
        <f>+IF(Indice!$D$7="Bancos",VLOOKUP(Indice!$D$6,Bancos!$A:$AAV,MATCH(Indice!$C$42,Bancos!$A$1:$AAV$1,0)+ROW(A9),0),IF(Indice!$D$7="CFC",VLOOKUP(Indice!$D$6,CFC!$A:$ABM,MATCH(Indice!$C$42,Bancos!$A$1:$AAV$1,0)+ROW(A9),0),VLOOKUP(Indice!$D$6,Coop!$A:$ABM,MATCH(Indice!$C$42,Bancos!$A$1:$AAV$1,0)+ROW(A9),0)))</f>
        <v>0</v>
      </c>
    </row>
    <row r="20" spans="2:4" ht="13.8" thickBot="1" x14ac:dyDescent="0.3">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workbookViewId="0">
      <selection activeCell="B3" sqref="B3"/>
    </sheetView>
  </sheetViews>
  <sheetFormatPr baseColWidth="10" defaultColWidth="11.44140625" defaultRowHeight="15.9" customHeight="1" x14ac:dyDescent="0.25"/>
  <cols>
    <col min="1" max="1" width="5.88671875" style="112" customWidth="1"/>
    <col min="2" max="2" width="10.6640625" style="112" customWidth="1"/>
    <col min="3" max="3" width="35.6640625" style="112" customWidth="1"/>
    <col min="4" max="4" width="14.33203125" style="112" customWidth="1"/>
    <col min="5" max="16384" width="11.44140625" style="112"/>
  </cols>
  <sheetData>
    <row r="2" spans="2:4" ht="31.5" customHeight="1" x14ac:dyDescent="0.25">
      <c r="B2" s="430" t="s">
        <v>423</v>
      </c>
      <c r="C2" s="430"/>
      <c r="D2" s="430"/>
    </row>
    <row r="3" spans="2:4" ht="15.9" customHeight="1" thickBot="1" x14ac:dyDescent="0.3">
      <c r="B3" s="159"/>
      <c r="C3" s="159"/>
      <c r="D3" s="159"/>
    </row>
    <row r="4" spans="2:4" ht="15.9" customHeight="1" x14ac:dyDescent="0.25">
      <c r="B4" s="431" t="s">
        <v>10</v>
      </c>
      <c r="C4" s="432"/>
      <c r="D4" s="433"/>
    </row>
    <row r="5" spans="2:4" ht="27.75" customHeight="1" x14ac:dyDescent="0.25">
      <c r="B5" s="434" t="s">
        <v>84</v>
      </c>
      <c r="C5" s="435"/>
      <c r="D5" s="187" t="s">
        <v>193</v>
      </c>
    </row>
    <row r="6" spans="2:4" ht="15.9" customHeight="1" x14ac:dyDescent="0.25">
      <c r="B6" s="436" t="s">
        <v>244</v>
      </c>
      <c r="C6" s="437"/>
      <c r="D6" s="151">
        <f>+IF(Indice!$D$7="Bancos",VLOOKUP(Indice!$D$6,Bancos!$A:$AAV,MATCH(Indice!$C$43,Bancos!$A$1:$AAV$1,0)+ROW(A1)-1,0),IF(Indice!$D$7="CFC",VLOOKUP(Indice!$D$6,CFC!$A:$ABM,MATCH(Indice!$C$43,Bancos!$A$1:$AAV$1,0)+ROW(A1)-1,0),VLOOKUP(Indice!$D$6,Coop!$A:$ABM,MATCH(Indice!$C$43,Bancos!$A$1:$AAV$1,0)+ROW(A1)-1,0)))</f>
        <v>0</v>
      </c>
    </row>
    <row r="7" spans="2:4" ht="15.9" customHeight="1" x14ac:dyDescent="0.25">
      <c r="B7" s="428" t="s">
        <v>245</v>
      </c>
      <c r="C7" s="429"/>
      <c r="D7" s="151">
        <f>+IF(Indice!$D$7="Bancos",VLOOKUP(Indice!$D$6,Bancos!$A:$AAV,MATCH(Indice!$C$43,Bancos!$A$1:$AAV$1,0)+ROW(A2)-1,0),IF(Indice!$D$7="CFC",VLOOKUP(Indice!$D$6,CFC!$A:$ABM,MATCH(Indice!$C$43,Bancos!$A$1:$AAV$1,0)+ROW(A2)-1,0),VLOOKUP(Indice!$D$6,Coop!$A:$ABM,MATCH(Indice!$C$43,Bancos!$A$1:$AAV$1,0)+ROW(A2)-1,0)))</f>
        <v>0</v>
      </c>
    </row>
    <row r="8" spans="2:4" ht="15.9" customHeight="1" x14ac:dyDescent="0.25">
      <c r="B8" s="428" t="s">
        <v>246</v>
      </c>
      <c r="C8" s="429"/>
      <c r="D8" s="151">
        <f>+IF(Indice!$D$7="Bancos",VLOOKUP(Indice!$D$6,Bancos!$A:$AAV,MATCH(Indice!$C$43,Bancos!$A$1:$AAV$1,0)+ROW(A3)-1,0),IF(Indice!$D$7="CFC",VLOOKUP(Indice!$D$6,CFC!$A:$ABM,MATCH(Indice!$C$43,Bancos!$A$1:$AAV$1,0)+ROW(A3)-1,0),VLOOKUP(Indice!$D$6,Coop!$A:$ABM,MATCH(Indice!$C$43,Bancos!$A$1:$AAV$1,0)+ROW(A3)-1,0)))</f>
        <v>0.6</v>
      </c>
    </row>
    <row r="9" spans="2:4" ht="15.9" customHeight="1" x14ac:dyDescent="0.25">
      <c r="B9" s="428" t="s">
        <v>247</v>
      </c>
      <c r="C9" s="438"/>
      <c r="D9" s="151">
        <f>+IF(Indice!$D$7="Bancos",VLOOKUP(Indice!$D$6,Bancos!$A:$AAV,MATCH(Indice!$C$43,Bancos!$A$1:$AAV$1,0)+ROW(A4)-1,0),IF(Indice!$D$7="CFC",VLOOKUP(Indice!$D$6,CFC!$A:$ABM,MATCH(Indice!$C$43,Bancos!$A$1:$AAV$1,0)+ROW(A4)-1,0),VLOOKUP(Indice!$D$6,Coop!$A:$ABM,MATCH(Indice!$C$43,Bancos!$A$1:$AAV$1,0)+ROW(A4)-1,0)))</f>
        <v>0.4</v>
      </c>
    </row>
    <row r="10" spans="2:4" ht="15.9" customHeight="1" thickBot="1" x14ac:dyDescent="0.3">
      <c r="B10" s="439" t="s">
        <v>248</v>
      </c>
      <c r="C10" s="440"/>
      <c r="D10" s="154">
        <f>+IF(Indice!$D$7="Bancos",VLOOKUP(Indice!$D$6,Bancos!$A:$AAV,MATCH(Indice!$C$43,Bancos!$A$1:$AAV$1,0)+ROW(A5)-1,0),IF(Indice!$D$7="CFC",VLOOKUP(Indice!$D$6,CFC!$A:$ABM,MATCH(Indice!$C$43,Bancos!$A$1:$AAV$1,0)+ROW(A5)-1,0),VLOOKUP(Indice!$D$6,Coop!$A:$ABM,MATCH(Indice!$C$43,Bancos!$A$1:$AAV$1,0)+ROW(A5)-1,0)))</f>
        <v>0</v>
      </c>
    </row>
    <row r="11" spans="2:4" ht="15.9" customHeight="1" x14ac:dyDescent="0.25">
      <c r="B11" s="209"/>
      <c r="C11" s="209"/>
      <c r="D11" s="210"/>
    </row>
    <row r="12" spans="2:4" ht="15.9" customHeight="1" thickBot="1" x14ac:dyDescent="0.3"/>
    <row r="13" spans="2:4" ht="15.9" customHeight="1" x14ac:dyDescent="0.25">
      <c r="B13" s="431" t="s">
        <v>83</v>
      </c>
      <c r="C13" s="432"/>
      <c r="D13" s="433"/>
    </row>
    <row r="14" spans="2:4" ht="33" customHeight="1" x14ac:dyDescent="0.25">
      <c r="B14" s="434" t="s">
        <v>84</v>
      </c>
      <c r="C14" s="435"/>
      <c r="D14" s="187" t="s">
        <v>193</v>
      </c>
    </row>
    <row r="15" spans="2:4" ht="15.9" customHeight="1" x14ac:dyDescent="0.25">
      <c r="B15" s="436" t="s">
        <v>244</v>
      </c>
      <c r="C15" s="437"/>
      <c r="D15" s="151">
        <f>+IF(Indice!$D$7="Bancos",VLOOKUP(Indice!$D$6,Bancos!$A:$AAV,MATCH(Indice!$C$44,Bancos!$A$1:$AAV$1,0)+ROW(A1)-1,0),IF(Indice!$D$7="CFC",VLOOKUP(Indice!$D$6,CFC!$A:$ABM,MATCH(Indice!$C$44,Bancos!$A$1:$AAV$1,0)+ROW(A1)-1,0),VLOOKUP(Indice!$D$6,Coop!$A:$ABM,MATCH(Indice!$C$44,Bancos!$A$1:$AAV$1,0)+ROW(A1)-1,0)))</f>
        <v>0</v>
      </c>
    </row>
    <row r="16" spans="2:4" ht="15.9" customHeight="1" x14ac:dyDescent="0.25">
      <c r="B16" s="428" t="s">
        <v>245</v>
      </c>
      <c r="C16" s="429"/>
      <c r="D16" s="151">
        <f>+IF(Indice!$D$7="Bancos",VLOOKUP(Indice!$D$6,Bancos!$A:$AAV,MATCH(Indice!$C$44,Bancos!$A$1:$AAV$1,0)+ROW(A2)-1,0),IF(Indice!$D$7="CFC",VLOOKUP(Indice!$D$6,CFC!$A:$ABM,MATCH(Indice!$C$44,Bancos!$A$1:$AAV$1,0)+ROW(A2)-1,0),VLOOKUP(Indice!$D$6,Coop!$A:$ABM,MATCH(Indice!$C$44,Bancos!$A$1:$AAV$1,0)+ROW(A2)-1,0)))</f>
        <v>0.4</v>
      </c>
    </row>
    <row r="17" spans="2:4" ht="15.9" customHeight="1" x14ac:dyDescent="0.25">
      <c r="B17" s="428" t="s">
        <v>246</v>
      </c>
      <c r="C17" s="429"/>
      <c r="D17" s="151">
        <f>+IF(Indice!$D$7="Bancos",VLOOKUP(Indice!$D$6,Bancos!$A:$AAV,MATCH(Indice!$C$44,Bancos!$A$1:$AAV$1,0)+ROW(A3)-1,0),IF(Indice!$D$7="CFC",VLOOKUP(Indice!$D$6,CFC!$A:$ABM,MATCH(Indice!$C$44,Bancos!$A$1:$AAV$1,0)+ROW(A3)-1,0),VLOOKUP(Indice!$D$6,Coop!$A:$ABM,MATCH(Indice!$C$44,Bancos!$A$1:$AAV$1,0)+ROW(A3)-1,0)))</f>
        <v>0.4</v>
      </c>
    </row>
    <row r="18" spans="2:4" ht="15.9" customHeight="1" x14ac:dyDescent="0.25">
      <c r="B18" s="428" t="s">
        <v>247</v>
      </c>
      <c r="C18" s="438"/>
      <c r="D18" s="151">
        <f>+IF(Indice!$D$7="Bancos",VLOOKUP(Indice!$D$6,Bancos!$A:$AAV,MATCH(Indice!$C$44,Bancos!$A$1:$AAV$1,0)+ROW(A4)-1,0),IF(Indice!$D$7="CFC",VLOOKUP(Indice!$D$6,CFC!$A:$ABM,MATCH(Indice!$C$44,Bancos!$A$1:$AAV$1,0)+ROW(A4)-1,0),VLOOKUP(Indice!$D$6,Coop!$A:$ABM,MATCH(Indice!$C$44,Bancos!$A$1:$AAV$1,0)+ROW(A4)-1,0)))</f>
        <v>0.2</v>
      </c>
    </row>
    <row r="19" spans="2:4" ht="15.9" customHeight="1" thickBot="1" x14ac:dyDescent="0.3">
      <c r="B19" s="439" t="s">
        <v>248</v>
      </c>
      <c r="C19" s="440"/>
      <c r="D19" s="154">
        <f>+IF(Indice!$D$7="Bancos",VLOOKUP(Indice!$D$6,Bancos!$A:$AAV,MATCH(Indice!$C$44,Bancos!$A$1:$AAV$1,0)+ROW(A5)-1,0),IF(Indice!$D$7="CFC",VLOOKUP(Indice!$D$6,CFC!$A:$ABM,MATCH(Indice!$C$44,Bancos!$A$1:$AAV$1,0)+ROW(A5)-1,0),VLOOKUP(Indice!$D$6,Coop!$A:$ABM,MATCH(Indice!$C$44,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ColWidth="11.44140625" defaultRowHeight="15.9" customHeight="1" x14ac:dyDescent="0.25"/>
  <cols>
    <col min="1" max="1" width="7.33203125" style="112" customWidth="1"/>
    <col min="2" max="2" width="10.6640625" style="112" customWidth="1"/>
    <col min="3" max="3" width="35.6640625" style="112" customWidth="1"/>
    <col min="4" max="4" width="16.33203125" style="112" customWidth="1"/>
    <col min="5" max="16384" width="11.44140625" style="112"/>
  </cols>
  <sheetData>
    <row r="2" spans="2:4" ht="39.75" customHeight="1" x14ac:dyDescent="0.25">
      <c r="B2" s="430" t="s">
        <v>424</v>
      </c>
      <c r="C2" s="430"/>
      <c r="D2" s="430"/>
    </row>
    <row r="3" spans="2:4" ht="15.9" customHeight="1" thickBot="1" x14ac:dyDescent="0.3">
      <c r="B3" s="159"/>
      <c r="C3" s="159"/>
      <c r="D3" s="159"/>
    </row>
    <row r="4" spans="2:4" ht="30.75" customHeight="1" x14ac:dyDescent="0.25">
      <c r="B4" s="394" t="s">
        <v>84</v>
      </c>
      <c r="C4" s="395"/>
      <c r="D4" s="174" t="s">
        <v>85</v>
      </c>
    </row>
    <row r="5" spans="2:4" ht="15.9" customHeight="1" x14ac:dyDescent="0.25">
      <c r="B5" s="175" t="s">
        <v>249</v>
      </c>
      <c r="C5" s="176"/>
      <c r="D5" s="151">
        <f>+IF(Indice!$D$7="Bancos",VLOOKUP(Indice!$D$6,Bancos!$A:$AAV,MATCH(Indice!$C$45,Bancos!$A$1:$AAV$1,0)+ROW(A1)-1,0),IF(Indice!$D$7="CFC",VLOOKUP(Indice!$D$6,CFC!$A:$ABM,MATCH(Indice!$C$45,Bancos!$A$1:$AAV$1,0)+ROW(A1)-1,0),VLOOKUP(Indice!$D$6,Coop!$A:$ABM,MATCH(Indice!$C$45,Bancos!$A$1:$AAV$1,0)+ROW(A1)-1,0)))</f>
        <v>0</v>
      </c>
    </row>
    <row r="6" spans="2:4" ht="15.9" customHeight="1" x14ac:dyDescent="0.25">
      <c r="B6" s="175" t="s">
        <v>250</v>
      </c>
      <c r="C6" s="176"/>
      <c r="D6" s="151">
        <f>+IF(Indice!$D$7="Bancos",VLOOKUP(Indice!$D$6,Bancos!$A:$AAV,MATCH(Indice!$C$45,Bancos!$A$1:$AAV$1,0)+ROW(A2)-1,0),IF(Indice!$D$7="CFC",VLOOKUP(Indice!$D$6,CFC!$A:$ABM,MATCH(Indice!$C$45,Bancos!$A$1:$AAV$1,0)+ROW(A2)-1,0),VLOOKUP(Indice!$D$6,Coop!$A:$ABM,MATCH(Indice!$C$45,Bancos!$A$1:$AAV$1,0)+ROW(A2)-1,0)))</f>
        <v>0</v>
      </c>
    </row>
    <row r="7" spans="2:4" ht="15.9" customHeight="1" x14ac:dyDescent="0.25">
      <c r="B7" s="175" t="s">
        <v>251</v>
      </c>
      <c r="C7" s="176"/>
      <c r="D7" s="151">
        <f>+IF(Indice!$D$7="Bancos",VLOOKUP(Indice!$D$6,Bancos!$A:$AAV,MATCH(Indice!$C$45,Bancos!$A$1:$AAV$1,0)+ROW(A3)-1,0),IF(Indice!$D$7="CFC",VLOOKUP(Indice!$D$6,CFC!$A:$ABM,MATCH(Indice!$C$45,Bancos!$A$1:$AAV$1,0)+ROW(A3)-1,0),VLOOKUP(Indice!$D$6,Coop!$A:$ABM,MATCH(Indice!$C$45,Bancos!$A$1:$AAV$1,0)+ROW(A3)-1,0)))</f>
        <v>0</v>
      </c>
    </row>
    <row r="8" spans="2:4" ht="15.9" customHeight="1" x14ac:dyDescent="0.25">
      <c r="B8" s="175" t="s">
        <v>252</v>
      </c>
      <c r="C8" s="176"/>
      <c r="D8" s="151">
        <f>+IF(Indice!$D$7="Bancos",VLOOKUP(Indice!$D$6,Bancos!$A:$AAV,MATCH(Indice!$C$45,Bancos!$A$1:$AAV$1,0)+ROW(A4)-1,0),IF(Indice!$D$7="CFC",VLOOKUP(Indice!$D$6,CFC!$A:$ABM,MATCH(Indice!$C$45,Bancos!$A$1:$AAV$1,0)+ROW(A4)-1,0),VLOOKUP(Indice!$D$6,Coop!$A:$ABM,MATCH(Indice!$C$45,Bancos!$A$1:$AAV$1,0)+ROW(A4)-1,0)))</f>
        <v>0</v>
      </c>
    </row>
    <row r="9" spans="2:4" ht="15.9" customHeight="1" x14ac:dyDescent="0.25">
      <c r="B9" s="175" t="s">
        <v>253</v>
      </c>
      <c r="C9" s="176"/>
      <c r="D9" s="151">
        <f>+IF(Indice!$D$7="Bancos",VLOOKUP(Indice!$D$6,Bancos!$A:$AAV,MATCH(Indice!$C$45,Bancos!$A$1:$AAV$1,0)+ROW(A5)-1,0),IF(Indice!$D$7="CFC",VLOOKUP(Indice!$D$6,CFC!$A:$ABM,MATCH(Indice!$C$45,Bancos!$A$1:$AAV$1,0)+ROW(A5)-1,0),VLOOKUP(Indice!$D$6,Coop!$A:$ABM,MATCH(Indice!$C$45,Bancos!$A$1:$AAV$1,0)+ROW(A5)-1,0)))</f>
        <v>0</v>
      </c>
    </row>
    <row r="10" spans="2:4" ht="15.9" customHeight="1" x14ac:dyDescent="0.25">
      <c r="B10" s="175" t="s">
        <v>254</v>
      </c>
      <c r="C10" s="176"/>
      <c r="D10" s="151">
        <f>+IF(Indice!$D$7="Bancos",VLOOKUP(Indice!$D$6,Bancos!$A:$AAV,MATCH(Indice!$C$45,Bancos!$A$1:$AAV$1,0)+ROW(A6)-1,0),IF(Indice!$D$7="CFC",VLOOKUP(Indice!$D$6,CFC!$A:$ABM,MATCH(Indice!$C$45,Bancos!$A$1:$AAV$1,0)+ROW(A6)-1,0),VLOOKUP(Indice!$D$6,Coop!$A:$ABM,MATCH(Indice!$C$45,Bancos!$A$1:$AAV$1,0)+ROW(A6)-1,0)))</f>
        <v>0</v>
      </c>
    </row>
    <row r="11" spans="2:4" ht="15.9" customHeight="1" x14ac:dyDescent="0.25">
      <c r="B11" s="175" t="s">
        <v>255</v>
      </c>
      <c r="C11" s="176"/>
      <c r="D11" s="151">
        <f>+IF(Indice!$D$7="Bancos",VLOOKUP(Indice!$D$6,Bancos!$A:$AAV,MATCH(Indice!$C$45,Bancos!$A$1:$AAV$1,0)+ROW(A7)-1,0),IF(Indice!$D$7="CFC",VLOOKUP(Indice!$D$6,CFC!$A:$ABM,MATCH(Indice!$C$45,Bancos!$A$1:$AAV$1,0)+ROW(A7)-1,0),VLOOKUP(Indice!$D$6,Coop!$A:$ABM,MATCH(Indice!$C$45,Bancos!$A$1:$AAV$1,0)+ROW(A7)-1,0)))</f>
        <v>0</v>
      </c>
    </row>
    <row r="12" spans="2:4" ht="15.9" customHeight="1" thickBot="1" x14ac:dyDescent="0.3">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C5"/>
    </sheetView>
  </sheetViews>
  <sheetFormatPr baseColWidth="10" defaultColWidth="9.109375" defaultRowHeight="13.2" x14ac:dyDescent="0.25"/>
  <cols>
    <col min="1" max="1" width="9.109375" style="112"/>
    <col min="2" max="2" width="10.6640625" style="112" customWidth="1"/>
    <col min="3" max="3" width="35.6640625" style="112" customWidth="1"/>
    <col min="4" max="4" width="13.6640625" style="112" customWidth="1"/>
    <col min="5" max="16384" width="9.109375" style="112"/>
  </cols>
  <sheetData>
    <row r="2" spans="2:5" ht="39.75" customHeight="1" x14ac:dyDescent="0.25">
      <c r="B2" s="386" t="s">
        <v>425</v>
      </c>
      <c r="C2" s="386"/>
      <c r="D2" s="386"/>
      <c r="E2" s="386"/>
    </row>
    <row r="3" spans="2:5" s="158" customFormat="1" ht="12.75" customHeight="1" thickBot="1" x14ac:dyDescent="0.3">
      <c r="B3" s="159"/>
      <c r="C3" s="159"/>
      <c r="D3" s="159"/>
      <c r="E3" s="179"/>
    </row>
    <row r="4" spans="2:5" ht="30" customHeight="1" x14ac:dyDescent="0.25">
      <c r="B4" s="402" t="s">
        <v>84</v>
      </c>
      <c r="C4" s="403"/>
      <c r="D4" s="212" t="s">
        <v>193</v>
      </c>
    </row>
    <row r="5" spans="2:5" ht="12.75" customHeight="1" x14ac:dyDescent="0.25">
      <c r="B5" s="445" t="s">
        <v>257</v>
      </c>
      <c r="C5" s="446"/>
      <c r="D5" s="213">
        <f>+IF(Indice!$D$7="Bancos",VLOOKUP(Indice!$D$6,Bancos!$A:$AAV,MATCH(Indice!$C$46,Bancos!$A$1:$AAV$1,0)+ROW(A1)-1,0),IF(Indice!$D$7="CFC",VLOOKUP(Indice!$D$6,CFC!$A:$ABM,MATCH(Indice!$C$46,Bancos!$A$1:$AAV$1,0)+ROW(A1)-1,0),VLOOKUP(Indice!$D$6,Coop!$A:$ABM,MATCH(Indice!$C$46,Bancos!$A$1:$AAV$1,0)+ROW(A1)-1,0)))</f>
        <v>0</v>
      </c>
    </row>
    <row r="6" spans="2:5" ht="12.75" customHeight="1" x14ac:dyDescent="0.25">
      <c r="B6" s="441" t="s">
        <v>258</v>
      </c>
      <c r="C6" s="442"/>
      <c r="D6" s="213">
        <f>+IF(Indice!$D$7="Bancos",VLOOKUP(Indice!$D$6,Bancos!$A:$AAV,MATCH(Indice!$C$46,Bancos!$A$1:$AAV$1,0)+ROW(A2)-1,0),IF(Indice!$D$7="CFC",VLOOKUP(Indice!$D$6,CFC!$A:$ABM,MATCH(Indice!$C$46,Bancos!$A$1:$AAV$1,0)+ROW(A2)-1,0),VLOOKUP(Indice!$D$6,Coop!$A:$ABM,MATCH(Indice!$C$46,Bancos!$A$1:$AAV$1,0)+ROW(A2)-1,0)))</f>
        <v>0</v>
      </c>
    </row>
    <row r="7" spans="2:5" ht="12.75" customHeight="1" x14ac:dyDescent="0.25">
      <c r="B7" s="441" t="s">
        <v>259</v>
      </c>
      <c r="C7" s="442"/>
      <c r="D7" s="213">
        <f>+IF(Indice!$D$7="Bancos",VLOOKUP(Indice!$D$6,Bancos!$A:$AAV,MATCH(Indice!$C$46,Bancos!$A$1:$AAV$1,0)+ROW(A3)-1,0),IF(Indice!$D$7="CFC",VLOOKUP(Indice!$D$6,CFC!$A:$ABM,MATCH(Indice!$C$46,Bancos!$A$1:$AAV$1,0)+ROW(A3)-1,0),VLOOKUP(Indice!$D$6,Coop!$A:$ABM,MATCH(Indice!$C$46,Bancos!$A$1:$AAV$1,0)+ROW(A3)-1,0)))</f>
        <v>0</v>
      </c>
    </row>
    <row r="8" spans="2:5" ht="12.75" customHeight="1" x14ac:dyDescent="0.25">
      <c r="B8" s="441" t="s">
        <v>260</v>
      </c>
      <c r="C8" s="442"/>
      <c r="D8" s="213">
        <f>+IF(Indice!$D$7="Bancos",VLOOKUP(Indice!$D$6,Bancos!$A:$AAV,MATCH(Indice!$C$46,Bancos!$A$1:$AAV$1,0)+ROW(A4)-1,0),IF(Indice!$D$7="CFC",VLOOKUP(Indice!$D$6,CFC!$A:$ABM,MATCH(Indice!$C$46,Bancos!$A$1:$AAV$1,0)+ROW(A4)-1,0),VLOOKUP(Indice!$D$6,Coop!$A:$ABM,MATCH(Indice!$C$46,Bancos!$A$1:$AAV$1,0)+ROW(A4)-1,0)))</f>
        <v>0.2</v>
      </c>
    </row>
    <row r="9" spans="2:5" ht="12.75" customHeight="1" x14ac:dyDescent="0.25">
      <c r="B9" s="441" t="s">
        <v>261</v>
      </c>
      <c r="C9" s="442"/>
      <c r="D9" s="213">
        <f>+IF(Indice!$D$7="Bancos",VLOOKUP(Indice!$D$6,Bancos!$A:$AAV,MATCH(Indice!$C$46,Bancos!$A$1:$AAV$1,0)+ROW(A5)-1,0),IF(Indice!$D$7="CFC",VLOOKUP(Indice!$D$6,CFC!$A:$ABM,MATCH(Indice!$C$46,Bancos!$A$1:$AAV$1,0)+ROW(A5)-1,0),VLOOKUP(Indice!$D$6,Coop!$A:$ABM,MATCH(Indice!$C$46,Bancos!$A$1:$AAV$1,0)+ROW(A5)-1,0)))</f>
        <v>0.2</v>
      </c>
    </row>
    <row r="10" spans="2:5" ht="12.75" customHeight="1" x14ac:dyDescent="0.25">
      <c r="B10" s="441" t="s">
        <v>262</v>
      </c>
      <c r="C10" s="442"/>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5">
      <c r="B11" s="441" t="s">
        <v>255</v>
      </c>
      <c r="C11" s="442"/>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3">
      <c r="B12" s="443" t="s">
        <v>256</v>
      </c>
      <c r="C12" s="444"/>
      <c r="D12" s="214">
        <f>+IF(Indice!$D$7="Bancos",VLOOKUP(Indice!$D$6,Bancos!$A:$AAV,MATCH(Indice!$C$46,Bancos!$A$1:$AAV$1,0)+ROW(A8)-1,0),IF(Indice!$D$7="CFC",VLOOKUP(Indice!$D$6,CFC!$A:$ABM,MATCH(Indice!$C$46,Bancos!$A$1:$AAV$1,0)+ROW(A8)-1,0),VLOOKUP(Indice!$D$6,Coop!$A:$ABM,MATCH(Indice!$C$46,Bancos!$A$1:$AAV$1,0)+ROW(A8)-1,0)))</f>
        <v>0.2</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1"/>
  <sheetViews>
    <sheetView showGridLines="0" workbookViewId="0">
      <selection activeCell="B16" sqref="B16:C16"/>
    </sheetView>
  </sheetViews>
  <sheetFormatPr baseColWidth="10" defaultColWidth="11.44140625" defaultRowHeight="13.2" x14ac:dyDescent="0.25"/>
  <cols>
    <col min="1" max="1" width="4.88671875" style="112" customWidth="1"/>
    <col min="2" max="2" width="10.6640625" style="112" customWidth="1"/>
    <col min="3" max="3" width="35.6640625" style="112" customWidth="1"/>
    <col min="4" max="4" width="14.33203125" style="112" customWidth="1"/>
    <col min="5" max="16384" width="11.44140625" style="112"/>
  </cols>
  <sheetData>
    <row r="2" spans="2:6" ht="27" customHeight="1" x14ac:dyDescent="0.25">
      <c r="B2" s="430" t="s">
        <v>426</v>
      </c>
      <c r="C2" s="430"/>
      <c r="D2" s="430"/>
    </row>
    <row r="3" spans="2:6" ht="12.75" customHeight="1" thickBot="1" x14ac:dyDescent="0.3">
      <c r="B3" s="159"/>
      <c r="C3" s="159"/>
      <c r="D3" s="159"/>
    </row>
    <row r="4" spans="2:6" ht="15" x14ac:dyDescent="0.25">
      <c r="B4" s="431" t="s">
        <v>10</v>
      </c>
      <c r="C4" s="432"/>
      <c r="D4" s="433"/>
      <c r="F4" s="215"/>
    </row>
    <row r="5" spans="2:6" ht="30" customHeight="1" x14ac:dyDescent="0.25">
      <c r="B5" s="422" t="s">
        <v>84</v>
      </c>
      <c r="C5" s="423"/>
      <c r="D5" s="187" t="s">
        <v>193</v>
      </c>
    </row>
    <row r="6" spans="2:6" ht="14.4" x14ac:dyDescent="0.3">
      <c r="B6" s="428" t="s">
        <v>244</v>
      </c>
      <c r="C6" s="438"/>
      <c r="D6" s="216">
        <f>+IF(Indice!$D$7="Bancos",VLOOKUP(Indice!$D$6,Bancos!$A:$AAV,MATCH(Indice!$C$47,Bancos!$A$1:$AAV$1,0)+ROW(A1)-1,0),IF(Indice!$D$7="CFC",VLOOKUP(Indice!$D$6,CFC!$A:$ABM,MATCH(Indice!$C$47,Bancos!$A$1:$AAV$1,0)+ROW(A1)-1,0),VLOOKUP(Indice!$D$6,Coop!$A:$ABM,MATCH(Indice!$C$47,Bancos!$A$1:$AAV$1,0)+ROW(A1)-1,0)))</f>
        <v>0</v>
      </c>
    </row>
    <row r="7" spans="2:6" ht="14.4" x14ac:dyDescent="0.3">
      <c r="B7" s="428" t="s">
        <v>245</v>
      </c>
      <c r="C7" s="438"/>
      <c r="D7" s="216">
        <f>+IF(Indice!$D$7="Bancos",VLOOKUP(Indice!$D$6,Bancos!$A:$AAV,MATCH(Indice!$C$47,Bancos!$A$1:$AAV$1,0)+ROW(A2)-1,0),IF(Indice!$D$7="CFC",VLOOKUP(Indice!$D$6,CFC!$A:$ABM,MATCH(Indice!$C$47,Bancos!$A$1:$AAV$1,0)+ROW(A2)-1,0),VLOOKUP(Indice!$D$6,Coop!$A:$ABM,MATCH(Indice!$C$47,Bancos!$A$1:$AAV$1,0)+ROW(A2)-1,0)))</f>
        <v>0</v>
      </c>
    </row>
    <row r="8" spans="2:6" ht="14.4" x14ac:dyDescent="0.3">
      <c r="B8" s="428" t="s">
        <v>246</v>
      </c>
      <c r="C8" s="438"/>
      <c r="D8" s="216">
        <f>+IF(Indice!$D$7="Bancos",VLOOKUP(Indice!$D$6,Bancos!$A:$AAV,MATCH(Indice!$C$47,Bancos!$A$1:$AAV$1,0)+ROW(A3)-1,0),IF(Indice!$D$7="CFC",VLOOKUP(Indice!$D$6,CFC!$A:$ABM,MATCH(Indice!$C$47,Bancos!$A$1:$AAV$1,0)+ROW(A3)-1,0),VLOOKUP(Indice!$D$6,Coop!$A:$ABM,MATCH(Indice!$C$47,Bancos!$A$1:$AAV$1,0)+ROW(A3)-1,0)))</f>
        <v>0.4</v>
      </c>
    </row>
    <row r="9" spans="2:6" ht="14.4" x14ac:dyDescent="0.3">
      <c r="B9" s="428" t="s">
        <v>247</v>
      </c>
      <c r="C9" s="438"/>
      <c r="D9" s="216">
        <f>+IF(Indice!$D$7="Bancos",VLOOKUP(Indice!$D$6,Bancos!$A:$AAV,MATCH(Indice!$C$47,Bancos!$A$1:$AAV$1,0)+ROW(A4)-1,0),IF(Indice!$D$7="CFC",VLOOKUP(Indice!$D$6,CFC!$A:$ABM,MATCH(Indice!$C$47,Bancos!$A$1:$AAV$1,0)+ROW(A4)-1,0),VLOOKUP(Indice!$D$6,Coop!$A:$ABM,MATCH(Indice!$C$47,Bancos!$A$1:$AAV$1,0)+ROW(A4)-1,0)))</f>
        <v>0.6</v>
      </c>
    </row>
    <row r="10" spans="2:6" ht="15" thickBot="1" x14ac:dyDescent="0.35">
      <c r="B10" s="439" t="s">
        <v>248</v>
      </c>
      <c r="C10" s="440"/>
      <c r="D10" s="217">
        <f>+IF(Indice!$D$7="Bancos",VLOOKUP(Indice!$D$6,Bancos!$A:$AAV,MATCH(Indice!$C$47,Bancos!$A$1:$AAV$1,0)+ROW(A5)-1,0),IF(Indice!$D$7="CFC",VLOOKUP(Indice!$D$6,CFC!$A:$ABM,MATCH(Indice!$C$47,Bancos!$A$1:$AAV$1,0)+ROW(A5)-1,0),VLOOKUP(Indice!$D$6,Coop!$A:$ABM,MATCH(Indice!$C$47,Bancos!$A$1:$AAV$1,0)+ROW(A5)-1,0)))</f>
        <v>0</v>
      </c>
    </row>
    <row r="11" spans="2:6" ht="14.4" x14ac:dyDescent="0.3">
      <c r="B11" s="209"/>
      <c r="C11" s="209"/>
      <c r="D11" s="218"/>
    </row>
    <row r="13" spans="2:6" ht="13.8" thickBot="1" x14ac:dyDescent="0.3"/>
    <row r="14" spans="2:6" ht="15" x14ac:dyDescent="0.25">
      <c r="B14" s="431" t="s">
        <v>83</v>
      </c>
      <c r="C14" s="432"/>
      <c r="D14" s="433"/>
    </row>
    <row r="15" spans="2:6" ht="26.4" x14ac:dyDescent="0.25">
      <c r="B15" s="422" t="s">
        <v>84</v>
      </c>
      <c r="C15" s="423"/>
      <c r="D15" s="187" t="s">
        <v>193</v>
      </c>
    </row>
    <row r="16" spans="2:6" x14ac:dyDescent="0.25">
      <c r="B16" s="428" t="s">
        <v>244</v>
      </c>
      <c r="C16" s="438"/>
      <c r="D16" s="219">
        <f>+IF(Indice!$D$7="Bancos",VLOOKUP(Indice!$D$6,Bancos!$A:$AAV,MATCH(Indice!$C$48,Bancos!$A$1:$AAV$1,0)+ROW(A1)-1,0),IF(Indice!$D$7="CFC",VLOOKUP(Indice!$D$6,CFC!$A:$ABM,MATCH(Indice!$C$48,Bancos!$A$1:$AAV$1,0)+ROW(A1)-1,0),VLOOKUP(Indice!$D$6,Coop!$A:$ABM,MATCH(Indice!$C$48,Bancos!$A$1:$AAV$1,0)+ROW(A1)-1,0)))</f>
        <v>0</v>
      </c>
    </row>
    <row r="17" spans="2:4" x14ac:dyDescent="0.25">
      <c r="B17" s="428" t="s">
        <v>245</v>
      </c>
      <c r="C17" s="438"/>
      <c r="D17" s="219">
        <f>+IF(Indice!$D$7="Bancos",VLOOKUP(Indice!$D$6,Bancos!$A:$AAV,MATCH(Indice!$C$48,Bancos!$A$1:$AAV$1,0)+ROW(A2)-1,0),IF(Indice!$D$7="CFC",VLOOKUP(Indice!$D$6,CFC!$A:$ABM,MATCH(Indice!$C$48,Bancos!$A$1:$AAV$1,0)+ROW(A2)-1,0),VLOOKUP(Indice!$D$6,Coop!$A:$ABM,MATCH(Indice!$C$48,Bancos!$A$1:$AAV$1,0)+ROW(A2)-1,0)))</f>
        <v>0.2</v>
      </c>
    </row>
    <row r="18" spans="2:4" x14ac:dyDescent="0.25">
      <c r="B18" s="428" t="s">
        <v>246</v>
      </c>
      <c r="C18" s="438"/>
      <c r="D18" s="219">
        <f>+IF(Indice!$D$7="Bancos",VLOOKUP(Indice!$D$6,Bancos!$A:$AAV,MATCH(Indice!$C$48,Bancos!$A$1:$AAV$1,0)+ROW(A3)-1,0),IF(Indice!$D$7="CFC",VLOOKUP(Indice!$D$6,CFC!$A:$ABM,MATCH(Indice!$C$48,Bancos!$A$1:$AAV$1,0)+ROW(A3)-1,0),VLOOKUP(Indice!$D$6,Coop!$A:$ABM,MATCH(Indice!$C$48,Bancos!$A$1:$AAV$1,0)+ROW(A3)-1,0)))</f>
        <v>0.2</v>
      </c>
    </row>
    <row r="19" spans="2:4" x14ac:dyDescent="0.25">
      <c r="B19" s="428" t="s">
        <v>247</v>
      </c>
      <c r="C19" s="438"/>
      <c r="D19" s="219">
        <f>+IF(Indice!$D$7="Bancos",VLOOKUP(Indice!$D$6,Bancos!$A:$AAV,MATCH(Indice!$C$48,Bancos!$A$1:$AAV$1,0)+ROW(A4)-1,0),IF(Indice!$D$7="CFC",VLOOKUP(Indice!$D$6,CFC!$A:$ABM,MATCH(Indice!$C$48,Bancos!$A$1:$AAV$1,0)+ROW(A4)-1,0),VLOOKUP(Indice!$D$6,Coop!$A:$ABM,MATCH(Indice!$C$48,Bancos!$A$1:$AAV$1,0)+ROW(A4)-1,0)))</f>
        <v>0.6</v>
      </c>
    </row>
    <row r="20" spans="2:4" ht="13.8" thickBot="1" x14ac:dyDescent="0.3">
      <c r="B20" s="439" t="s">
        <v>248</v>
      </c>
      <c r="C20" s="440"/>
      <c r="D20" s="290">
        <f>+IF(Indice!$D$7="Bancos",VLOOKUP(Indice!$D$6,Bancos!$A:$AAV,MATCH(Indice!$C$48,Bancos!$A$1:$AAV$1,0)+ROW(A5)-1,0),IF(Indice!$D$7="CFC",VLOOKUP(Indice!$D$6,CFC!$A:$ABM,MATCH(Indice!$C$48,Bancos!$A$1:$AAV$1,0)+ROW(A5)-1,0),VLOOKUP(Indice!$D$6,Coop!$A:$ABM,MATCH(Indice!$C$48,Bancos!$A$1:$AAV$1,0)+ROW(A5)-1,0)))</f>
        <v>0</v>
      </c>
    </row>
    <row r="22" spans="2:4" x14ac:dyDescent="0.25">
      <c r="C22" s="127"/>
    </row>
    <row r="41" spans="4:4" x14ac:dyDescent="0.25">
      <c r="D41" s="112">
        <f>+IF(Indice!$D$7="Bancos",VLOOKUP(Indice!$D$6,Bancos!$A:$AAV,MATCH(Indice!$C$47,Bancos!$A$1:$AAV$1,0)+ROW(A5),0),IF(Indice!$D$7="CFC",VLOOKUP(Indice!$D$6,CFC!$A:$ABM,MATCH(Indice!$C$47,Bancos!$A$1:$AAV$1,0)+ROW(A5),0),VLOOKUP(Indice!$D$6,Coop!$A:$ABM,MATCH(Indice!$C$47,Bancos!$A$1:$AAV$1,0)+ROW(A5),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80"/>
  <sheetViews>
    <sheetView zoomScaleNormal="100" workbookViewId="0">
      <pane xSplit="1" ySplit="6" topLeftCell="MH40" activePane="bottomRight" state="frozen"/>
      <selection activeCell="B5" sqref="B5:C5"/>
      <selection pane="topRight" activeCell="B5" sqref="B5:C5"/>
      <selection pane="bottomLeft" activeCell="B5" sqref="B5:C5"/>
      <selection pane="bottomRight" activeCell="MK56" sqref="MK56"/>
    </sheetView>
  </sheetViews>
  <sheetFormatPr baseColWidth="10" defaultColWidth="11.44140625" defaultRowHeight="14.4" x14ac:dyDescent="0.3"/>
  <cols>
    <col min="1" max="1" width="11.44140625" style="67"/>
    <col min="2" max="2" width="6.44140625" style="39" customWidth="1"/>
    <col min="3" max="3" width="6.44140625" style="18" customWidth="1"/>
    <col min="4" max="4" width="9.33203125" style="39" bestFit="1" customWidth="1"/>
    <col min="5" max="5" width="9.88671875" style="42" bestFit="1" customWidth="1"/>
    <col min="6" max="6" width="8.88671875" style="42" bestFit="1" customWidth="1"/>
    <col min="7" max="7" width="12.33203125" style="18" bestFit="1" customWidth="1"/>
    <col min="8" max="9" width="6.44140625" style="42" customWidth="1"/>
    <col min="10" max="10" width="6.5546875" style="42" customWidth="1"/>
    <col min="11" max="13" width="6.44140625" style="42" customWidth="1"/>
    <col min="14" max="14" width="6.5546875" style="42" customWidth="1"/>
    <col min="15" max="17" width="6.44140625" style="42" customWidth="1"/>
    <col min="18" max="18" width="6.5546875" style="42" customWidth="1"/>
    <col min="19" max="21" width="6.44140625" style="42" customWidth="1"/>
    <col min="22" max="22" width="6.5546875" style="42" customWidth="1"/>
    <col min="23" max="23" width="6.44140625" style="42" customWidth="1"/>
    <col min="24" max="24" width="9.33203125" style="39" bestFit="1" customWidth="1"/>
    <col min="25" max="25" width="9.88671875" style="42" bestFit="1" customWidth="1"/>
    <col min="26" max="26" width="8.88671875" style="42" bestFit="1" customWidth="1"/>
    <col min="27" max="27" width="12.33203125" style="42" bestFit="1" customWidth="1"/>
    <col min="28" max="28" width="12.33203125" style="39" customWidth="1"/>
    <col min="29" max="44" width="12.33203125" style="42" customWidth="1"/>
    <col min="45" max="48" width="17.109375" style="42" customWidth="1"/>
    <col min="49" max="49" width="17.109375" style="18" customWidth="1"/>
    <col min="50" max="50" width="12.33203125" style="39" customWidth="1"/>
    <col min="51" max="67" width="12.33203125" style="42" customWidth="1"/>
    <col min="68" max="72" width="17.109375" style="42" customWidth="1"/>
    <col min="73" max="73" width="11.44140625" style="18" customWidth="1"/>
    <col min="74" max="74" width="6.44140625" style="39" customWidth="1"/>
    <col min="75" max="75" width="6.44140625" style="18" customWidth="1"/>
    <col min="76" max="76" width="9.33203125" style="67" bestFit="1" customWidth="1"/>
    <col min="77" max="77" width="9.88671875" style="67" bestFit="1" customWidth="1"/>
    <col min="78" max="78" width="8.88671875" style="67" bestFit="1" customWidth="1"/>
    <col min="79" max="79" width="12.33203125" style="18" bestFit="1" customWidth="1"/>
    <col min="80" max="81" width="6.44140625" style="42" customWidth="1"/>
    <col min="82" max="82" width="6.5546875" style="42" customWidth="1"/>
    <col min="83" max="85" width="6.44140625" style="42" customWidth="1"/>
    <col min="86" max="86" width="6.5546875" style="42" customWidth="1"/>
    <col min="87" max="89" width="6.44140625" style="42" customWidth="1"/>
    <col min="90" max="90" width="6.5546875" style="42" customWidth="1"/>
    <col min="91" max="93" width="6.44140625" style="42" customWidth="1"/>
    <col min="94" max="94" width="6.5546875" style="42" customWidth="1"/>
    <col min="95" max="95" width="6.44140625" style="18" customWidth="1"/>
    <col min="96" max="96" width="9.33203125" style="67" bestFit="1" customWidth="1"/>
    <col min="97" max="97" width="9.88671875" style="67" bestFit="1" customWidth="1"/>
    <col min="98" max="98" width="8.88671875" style="67" bestFit="1" customWidth="1"/>
    <col min="99" max="99" width="12.33203125" style="18" bestFit="1" customWidth="1"/>
    <col min="100" max="100" width="12.33203125" style="39" customWidth="1"/>
    <col min="101" max="116" width="12.33203125" style="42" customWidth="1"/>
    <col min="117" max="120" width="17.109375" style="42" customWidth="1"/>
    <col min="121" max="121" width="17.109375" style="18" customWidth="1"/>
    <col min="122" max="122" width="12.33203125" style="39" customWidth="1"/>
    <col min="123" max="139" width="12.33203125" style="42" customWidth="1"/>
    <col min="140" max="144" width="17.109375" style="42" customWidth="1"/>
    <col min="145" max="145" width="17.109375" style="18" customWidth="1"/>
    <col min="146" max="146" width="12.33203125" style="39" customWidth="1"/>
    <col min="147" max="164" width="12.33203125" style="42" customWidth="1"/>
    <col min="165" max="170" width="17.109375" style="42" customWidth="1"/>
    <col min="171" max="171" width="17.109375" style="18" customWidth="1"/>
    <col min="172" max="172" width="12.33203125" style="39" customWidth="1"/>
    <col min="173" max="182" width="12.33203125" style="42" customWidth="1"/>
    <col min="183" max="183" width="12.33203125" style="18" customWidth="1"/>
    <col min="184" max="184" width="12.33203125" style="39" customWidth="1"/>
    <col min="185" max="198" width="12.33203125" style="42" customWidth="1"/>
    <col min="199" max="199" width="12.33203125" style="18" customWidth="1"/>
    <col min="200" max="200" width="12.33203125" style="42" customWidth="1"/>
    <col min="201" max="201" width="12.33203125" style="18" customWidth="1"/>
    <col min="202" max="208" width="12.33203125" style="42" customWidth="1"/>
    <col min="209" max="209" width="12.33203125" style="18" customWidth="1"/>
    <col min="210" max="210" width="12.33203125" style="39" customWidth="1"/>
    <col min="211" max="224" width="12.33203125" style="42" customWidth="1"/>
    <col min="225" max="225" width="12.33203125" style="18" customWidth="1"/>
    <col min="226" max="231" width="12.33203125" style="42" customWidth="1"/>
    <col min="232" max="232" width="12.33203125" style="18" customWidth="1"/>
    <col min="233" max="247" width="12.33203125" style="42" customWidth="1"/>
    <col min="248" max="248" width="12.33203125" style="18" customWidth="1"/>
    <col min="249" max="254" width="12.33203125" style="42" customWidth="1"/>
    <col min="255" max="255" width="12.33203125" style="18" customWidth="1"/>
    <col min="256" max="262" width="11.44140625" style="67"/>
    <col min="263" max="263" width="11.44140625" style="42"/>
    <col min="264" max="265" width="11.44140625" style="67"/>
    <col min="266" max="266" width="11.44140625" style="42"/>
    <col min="267" max="267" width="11.44140625" style="18"/>
    <col min="268" max="274" width="11.44140625" style="67"/>
    <col min="275" max="275" width="11.44140625" style="42"/>
    <col min="276" max="277" width="11.44140625" style="67"/>
    <col min="278" max="278" width="11.44140625" style="42"/>
    <col min="279" max="279" width="11.44140625" style="18"/>
    <col min="280" max="280" width="11.44140625" style="42"/>
    <col min="281" max="286" width="11.44140625" style="67"/>
    <col min="287" max="287" width="11.44140625" style="42"/>
    <col min="288" max="289" width="11.44140625" style="67"/>
    <col min="290" max="290" width="11.44140625" style="42"/>
    <col min="291" max="291" width="11.44140625" style="18"/>
    <col min="292" max="299" width="11.44140625" style="42"/>
    <col min="300" max="300" width="12.33203125" style="39" customWidth="1"/>
    <col min="301" max="305" width="12.33203125" style="42" customWidth="1"/>
    <col min="306" max="306" width="12.33203125" style="18" customWidth="1"/>
    <col min="307" max="307" width="9.33203125" style="67" bestFit="1" customWidth="1"/>
    <col min="308" max="308" width="9.88671875" style="67" bestFit="1" customWidth="1"/>
    <col min="309" max="309" width="8.88671875" style="67" bestFit="1" customWidth="1"/>
    <col min="310" max="310" width="8.88671875" style="67" customWidth="1"/>
    <col min="311" max="311" width="12.33203125" style="42" bestFit="1" customWidth="1"/>
    <col min="312" max="312" width="9.33203125" style="67" bestFit="1" customWidth="1"/>
    <col min="313" max="313" width="9.88671875" style="67" bestFit="1" customWidth="1"/>
    <col min="314" max="314" width="8.88671875" style="67" bestFit="1" customWidth="1"/>
    <col min="315" max="315" width="8.88671875" style="67" customWidth="1"/>
    <col min="316" max="316" width="12.33203125" style="18" bestFit="1" customWidth="1"/>
    <col min="317" max="317" width="9.33203125" style="67" bestFit="1" customWidth="1"/>
    <col min="318" max="318" width="9.88671875" style="67" bestFit="1" customWidth="1"/>
    <col min="319" max="319" width="8.88671875" style="67" bestFit="1" customWidth="1"/>
    <col min="320" max="321" width="8.88671875" style="67" customWidth="1"/>
    <col min="322" max="322" width="8.88671875" style="18" customWidth="1"/>
    <col min="323" max="323" width="9.33203125" style="67" bestFit="1" customWidth="1"/>
    <col min="324" max="324" width="9.88671875" style="67" bestFit="1" customWidth="1"/>
    <col min="325" max="325" width="8.88671875" style="67" bestFit="1" customWidth="1"/>
    <col min="326" max="326" width="8.88671875" style="67" customWidth="1"/>
    <col min="327" max="327" width="8.88671875" style="42" customWidth="1"/>
    <col min="328" max="328" width="8.88671875" style="18" customWidth="1"/>
    <col min="329" max="329" width="9.33203125" style="67" bestFit="1" customWidth="1"/>
    <col min="330" max="330" width="9.88671875" style="67" bestFit="1" customWidth="1"/>
    <col min="331" max="331" width="8.88671875" style="67" bestFit="1" customWidth="1"/>
    <col min="332" max="332" width="8.88671875" style="67" customWidth="1"/>
    <col min="333" max="333" width="12.33203125" style="42" bestFit="1" customWidth="1"/>
    <col min="334" max="334" width="9.33203125" style="67" bestFit="1" customWidth="1"/>
    <col min="335" max="335" width="9.88671875" style="67" bestFit="1" customWidth="1"/>
    <col min="336" max="336" width="8.88671875" style="42" bestFit="1" customWidth="1"/>
    <col min="337" max="337" width="8.88671875" style="42" customWidth="1"/>
    <col min="338" max="338" width="8.88671875" style="18" customWidth="1"/>
    <col min="339" max="339" width="9.33203125" style="67" bestFit="1" customWidth="1"/>
    <col min="340" max="340" width="9.88671875" style="67" bestFit="1" customWidth="1"/>
    <col min="341" max="341" width="8.88671875" style="67" bestFit="1" customWidth="1"/>
    <col min="342" max="342" width="8.88671875" style="67" customWidth="1"/>
    <col min="343" max="343" width="12.33203125" style="42" bestFit="1" customWidth="1"/>
    <col min="344" max="344" width="9.33203125" style="67" bestFit="1" customWidth="1"/>
    <col min="345" max="345" width="9.88671875" style="67" bestFit="1" customWidth="1"/>
    <col min="346" max="346" width="9.88671875" style="42" customWidth="1"/>
    <col min="347" max="347" width="9.88671875" style="18" customWidth="1"/>
    <col min="348" max="348" width="9.33203125" style="67" bestFit="1" customWidth="1"/>
    <col min="349" max="349" width="9.88671875" style="67" bestFit="1" customWidth="1"/>
    <col min="350" max="350" width="8.88671875" style="67" bestFit="1" customWidth="1"/>
    <col min="351" max="352" width="8.88671875" style="67" customWidth="1"/>
    <col min="353" max="353" width="8.88671875" style="18" customWidth="1"/>
    <col min="354" max="354" width="9.33203125" style="67" bestFit="1" customWidth="1"/>
    <col min="355" max="355" width="9.88671875" style="67" bestFit="1" customWidth="1"/>
    <col min="356" max="356" width="8.88671875" style="67" bestFit="1" customWidth="1"/>
    <col min="357" max="357" width="8.88671875" style="67" customWidth="1"/>
    <col min="358" max="358" width="8.88671875" style="42" customWidth="1"/>
    <col min="359" max="359" width="8.88671875" style="18" customWidth="1"/>
    <col min="360" max="360" width="9.33203125" style="67" bestFit="1" customWidth="1"/>
    <col min="361" max="361" width="9.88671875" style="67" bestFit="1" customWidth="1"/>
    <col min="362" max="362" width="8.88671875" style="67" bestFit="1" customWidth="1"/>
    <col min="363" max="363" width="8.88671875" style="67" customWidth="1"/>
    <col min="364" max="364" width="12.33203125" style="42" bestFit="1" customWidth="1"/>
    <col min="365" max="365" width="9.33203125" style="67" bestFit="1" customWidth="1"/>
    <col min="366" max="366" width="9.88671875" style="67" bestFit="1" customWidth="1"/>
    <col min="367" max="367" width="8.88671875" style="42" bestFit="1" customWidth="1"/>
    <col min="368" max="368" width="8.88671875" style="18" customWidth="1"/>
    <col min="369" max="369" width="9.33203125" style="42" bestFit="1" customWidth="1"/>
    <col min="370" max="370" width="9.88671875" style="67" bestFit="1" customWidth="1"/>
    <col min="371" max="371" width="8.88671875" style="67" bestFit="1" customWidth="1"/>
    <col min="372" max="372" width="8.88671875" style="67" customWidth="1"/>
    <col min="373" max="373" width="12.33203125" style="42" bestFit="1" customWidth="1"/>
    <col min="374" max="374" width="9.33203125" style="67" bestFit="1" customWidth="1"/>
    <col min="375" max="375" width="9.88671875" style="67" bestFit="1" customWidth="1"/>
    <col min="376" max="376" width="8.88671875" style="42" bestFit="1" customWidth="1"/>
    <col min="377" max="377" width="8.88671875" style="18" customWidth="1"/>
    <col min="378" max="378" width="9.33203125" style="67" bestFit="1" customWidth="1"/>
    <col min="379" max="379" width="9.88671875" style="67" bestFit="1" customWidth="1"/>
    <col min="380" max="380" width="8.88671875" style="67" bestFit="1" customWidth="1"/>
    <col min="381" max="382" width="8.88671875" style="67" customWidth="1"/>
    <col min="383" max="383" width="8.88671875" style="18" customWidth="1"/>
    <col min="384" max="384" width="9.33203125" style="67" bestFit="1" customWidth="1"/>
    <col min="385" max="385" width="9.88671875" style="67" bestFit="1" customWidth="1"/>
    <col min="386" max="386" width="8.88671875" style="67" bestFit="1" customWidth="1"/>
    <col min="387" max="387" width="8.88671875" style="67" customWidth="1"/>
    <col min="388" max="388" width="8.88671875" style="42" customWidth="1"/>
    <col min="389" max="389" width="8.88671875" style="18" customWidth="1"/>
    <col min="390" max="390" width="9.33203125" style="67" bestFit="1" customWidth="1"/>
    <col min="391" max="391" width="9.88671875" style="67" bestFit="1" customWidth="1"/>
    <col min="392" max="392" width="8.88671875" style="67" bestFit="1" customWidth="1"/>
    <col min="393" max="393" width="8.88671875" style="67" customWidth="1"/>
    <col min="394" max="394" width="12.33203125" style="42" bestFit="1" customWidth="1"/>
    <col min="395" max="395" width="9.33203125" style="67" bestFit="1" customWidth="1"/>
    <col min="396" max="396" width="9.88671875" style="67" bestFit="1" customWidth="1"/>
    <col min="397" max="397" width="8.88671875" style="42" bestFit="1" customWidth="1"/>
    <col min="398" max="398" width="8.88671875" style="18" customWidth="1"/>
    <col min="399" max="399" width="9.33203125" style="42" bestFit="1" customWidth="1"/>
    <col min="400" max="400" width="9.88671875" style="67" bestFit="1" customWidth="1"/>
    <col min="401" max="401" width="8.88671875" style="67" bestFit="1" customWidth="1"/>
    <col min="402" max="402" width="8.88671875" style="67" customWidth="1"/>
    <col min="403" max="403" width="12.33203125" style="42" bestFit="1" customWidth="1"/>
    <col min="404" max="404" width="9.33203125" style="67" bestFit="1" customWidth="1"/>
    <col min="405" max="405" width="9.88671875" style="67" bestFit="1" customWidth="1"/>
    <col min="406" max="406" width="8.88671875" style="42" bestFit="1" customWidth="1"/>
    <col min="407" max="407" width="8.88671875" style="18" customWidth="1"/>
    <col min="408" max="408" width="9.33203125" style="67" bestFit="1" customWidth="1"/>
    <col min="409" max="409" width="9.88671875" style="67" bestFit="1" customWidth="1"/>
    <col min="410" max="410" width="8.88671875" style="67" bestFit="1" customWidth="1"/>
    <col min="411" max="411" width="8.88671875" style="67" customWidth="1"/>
    <col min="412" max="412" width="8.88671875" style="42" customWidth="1"/>
    <col min="413" max="413" width="8.88671875" style="18" customWidth="1"/>
    <col min="414" max="414" width="9.33203125" style="67" bestFit="1" customWidth="1"/>
    <col min="415" max="415" width="9.88671875" style="67" bestFit="1" customWidth="1"/>
    <col min="416" max="416" width="8.88671875" style="67" bestFit="1" customWidth="1"/>
    <col min="417" max="417" width="8.88671875" style="67" customWidth="1"/>
    <col min="418" max="418" width="8.88671875" style="42" customWidth="1"/>
    <col min="419" max="419" width="8.88671875" style="18" customWidth="1"/>
    <col min="420" max="420" width="9.33203125" style="67" bestFit="1" customWidth="1"/>
    <col min="421" max="421" width="9.88671875" style="67" bestFit="1" customWidth="1"/>
    <col min="422" max="422" width="8.88671875" style="67" bestFit="1" customWidth="1"/>
    <col min="423" max="423" width="8.88671875" style="67" customWidth="1"/>
    <col min="424" max="424" width="12.33203125" style="42" bestFit="1" customWidth="1"/>
    <col min="425" max="425" width="9.33203125" style="67" bestFit="1" customWidth="1"/>
    <col min="426" max="426" width="9.88671875" style="67" bestFit="1" customWidth="1"/>
    <col min="427" max="427" width="8.88671875" style="42" bestFit="1" customWidth="1"/>
    <col min="428" max="428" width="8.88671875" style="18" customWidth="1"/>
    <col min="429" max="429" width="9.33203125" style="42" bestFit="1" customWidth="1"/>
    <col min="430" max="430" width="9.88671875" style="67" bestFit="1" customWidth="1"/>
    <col min="431" max="431" width="8.88671875" style="67" bestFit="1" customWidth="1"/>
    <col min="432" max="432" width="8.88671875" style="67" customWidth="1"/>
    <col min="433" max="433" width="12.33203125" style="42" bestFit="1" customWidth="1"/>
    <col min="434" max="434" width="9.33203125" style="67" bestFit="1" customWidth="1"/>
    <col min="435" max="435" width="9.88671875" style="67" bestFit="1" customWidth="1"/>
    <col min="436" max="436" width="8.88671875" style="42" bestFit="1" customWidth="1"/>
    <col min="437" max="437" width="8.88671875" style="18" customWidth="1"/>
    <col min="438" max="438" width="9.33203125" style="67" bestFit="1" customWidth="1"/>
    <col min="439" max="439" width="9.88671875" style="67" bestFit="1" customWidth="1"/>
    <col min="440" max="440" width="8.88671875" style="67" bestFit="1" customWidth="1"/>
    <col min="441" max="441" width="8.88671875" style="67" customWidth="1"/>
    <col min="442" max="442" width="12.33203125" style="42" bestFit="1" customWidth="1"/>
    <col min="443" max="443" width="9.33203125" style="67" bestFit="1" customWidth="1"/>
    <col min="444" max="444" width="9.88671875" style="67" bestFit="1" customWidth="1"/>
    <col min="445" max="445" width="8.88671875" style="42" bestFit="1" customWidth="1"/>
    <col min="446" max="446" width="8.88671875" style="18" customWidth="1"/>
    <col min="447" max="447" width="9.33203125" style="42" bestFit="1" customWidth="1"/>
    <col min="448" max="448" width="9.88671875" style="67" bestFit="1" customWidth="1"/>
    <col min="449" max="449" width="8.88671875" style="67" bestFit="1" customWidth="1"/>
    <col min="450" max="450" width="8.88671875" style="67" customWidth="1"/>
    <col min="451" max="451" width="12.33203125" style="42" bestFit="1" customWidth="1"/>
    <col min="452" max="452" width="9.33203125" style="67" bestFit="1" customWidth="1"/>
    <col min="453" max="453" width="9.88671875" style="67" bestFit="1" customWidth="1"/>
    <col min="454" max="454" width="8.88671875" style="42" bestFit="1" customWidth="1"/>
    <col min="455" max="455" width="8.88671875" style="18" customWidth="1"/>
    <col min="456" max="456" width="9.33203125" style="67" bestFit="1" customWidth="1"/>
    <col min="457" max="457" width="9.88671875" style="67" bestFit="1" customWidth="1"/>
    <col min="458" max="458" width="8.88671875" style="67" bestFit="1" customWidth="1"/>
    <col min="459" max="459" width="8.88671875" style="67" customWidth="1"/>
    <col min="460" max="460" width="12.33203125" style="42" bestFit="1" customWidth="1"/>
    <col min="461" max="461" width="9.33203125" style="67" bestFit="1" customWidth="1"/>
    <col min="462" max="462" width="9.88671875" style="67" bestFit="1" customWidth="1"/>
    <col min="463" max="463" width="8.88671875" style="42" bestFit="1" customWidth="1"/>
    <col min="464" max="464" width="8.88671875" style="18" bestFit="1" customWidth="1"/>
    <col min="465" max="465" width="9.33203125" style="39" bestFit="1" customWidth="1"/>
    <col min="466" max="466" width="9.88671875" style="42" bestFit="1" customWidth="1"/>
    <col min="467" max="467" width="8.88671875" style="42" bestFit="1" customWidth="1"/>
    <col min="468" max="468" width="8.88671875" style="18" customWidth="1"/>
    <col min="469" max="469" width="9.33203125" style="39" bestFit="1" customWidth="1"/>
    <col min="470" max="470" width="9.88671875" style="42" bestFit="1" customWidth="1"/>
    <col min="471" max="471" width="8.88671875" style="42" bestFit="1" customWidth="1"/>
    <col min="472" max="472" width="8.88671875" style="18" customWidth="1"/>
    <col min="473" max="473" width="9.33203125" style="39" bestFit="1" customWidth="1"/>
    <col min="474" max="474" width="9.88671875" style="42" bestFit="1" customWidth="1"/>
    <col min="475" max="475" width="8.88671875" style="42" bestFit="1" customWidth="1"/>
    <col min="476" max="476" width="8.88671875" style="18" customWidth="1"/>
    <col min="477" max="477" width="9.33203125" style="39" bestFit="1" customWidth="1"/>
    <col min="478" max="478" width="9.88671875" style="42" bestFit="1" customWidth="1"/>
    <col min="479" max="479" width="8.88671875" style="42" bestFit="1" customWidth="1"/>
    <col min="480" max="480" width="8.88671875" style="18" customWidth="1"/>
    <col min="481" max="16384" width="11.44140625" style="67"/>
  </cols>
  <sheetData>
    <row r="1" spans="1:480" s="2" customFormat="1" x14ac:dyDescent="0.3">
      <c r="A1" s="1"/>
      <c r="B1" s="361" t="s">
        <v>37</v>
      </c>
      <c r="C1" s="360"/>
      <c r="D1" s="361" t="s">
        <v>38</v>
      </c>
      <c r="E1" s="359"/>
      <c r="F1" s="359"/>
      <c r="G1" s="360"/>
      <c r="H1" s="359" t="s">
        <v>39</v>
      </c>
      <c r="I1" s="359"/>
      <c r="J1" s="359"/>
      <c r="K1" s="359"/>
      <c r="L1" s="359"/>
      <c r="M1" s="359"/>
      <c r="N1" s="359"/>
      <c r="O1" s="359"/>
      <c r="P1" s="359"/>
      <c r="Q1" s="359"/>
      <c r="R1" s="359"/>
      <c r="S1" s="359"/>
      <c r="T1" s="359"/>
      <c r="U1" s="359"/>
      <c r="V1" s="359"/>
      <c r="W1" s="360"/>
      <c r="X1" s="361" t="s">
        <v>40</v>
      </c>
      <c r="Y1" s="359"/>
      <c r="Z1" s="359"/>
      <c r="AA1" s="360"/>
      <c r="AB1" s="361" t="s">
        <v>82</v>
      </c>
      <c r="AC1" s="359"/>
      <c r="AD1" s="359"/>
      <c r="AE1" s="359"/>
      <c r="AF1" s="359"/>
      <c r="AG1" s="359"/>
      <c r="AH1" s="359"/>
      <c r="AI1" s="359"/>
      <c r="AJ1" s="359"/>
      <c r="AK1" s="359"/>
      <c r="AL1" s="359"/>
      <c r="AM1" s="359"/>
      <c r="AN1" s="359"/>
      <c r="AO1" s="359"/>
      <c r="AP1" s="359"/>
      <c r="AQ1" s="359"/>
      <c r="AR1" s="359"/>
      <c r="AS1" s="359"/>
      <c r="AT1" s="359"/>
      <c r="AU1" s="359"/>
      <c r="AV1" s="359"/>
      <c r="AW1" s="359"/>
      <c r="AX1" s="361"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61" t="s">
        <v>42</v>
      </c>
      <c r="BW1" s="360"/>
      <c r="BX1" s="361" t="s">
        <v>43</v>
      </c>
      <c r="BY1" s="359"/>
      <c r="BZ1" s="359"/>
      <c r="CA1" s="360"/>
      <c r="CB1" s="359" t="s">
        <v>44</v>
      </c>
      <c r="CC1" s="359"/>
      <c r="CD1" s="359"/>
      <c r="CE1" s="359"/>
      <c r="CF1" s="359"/>
      <c r="CG1" s="359"/>
      <c r="CH1" s="359"/>
      <c r="CI1" s="359"/>
      <c r="CJ1" s="359"/>
      <c r="CK1" s="359"/>
      <c r="CL1" s="359"/>
      <c r="CM1" s="359"/>
      <c r="CN1" s="359"/>
      <c r="CO1" s="359"/>
      <c r="CP1" s="359"/>
      <c r="CQ1" s="360"/>
      <c r="CR1" s="361" t="s">
        <v>45</v>
      </c>
      <c r="CS1" s="359"/>
      <c r="CT1" s="359"/>
      <c r="CU1" s="360"/>
      <c r="CV1" s="361" t="s">
        <v>46</v>
      </c>
      <c r="CW1" s="359"/>
      <c r="CX1" s="359"/>
      <c r="CY1" s="359"/>
      <c r="CZ1" s="359"/>
      <c r="DA1" s="359"/>
      <c r="DB1" s="359"/>
      <c r="DC1" s="359"/>
      <c r="DD1" s="359"/>
      <c r="DE1" s="359"/>
      <c r="DF1" s="359"/>
      <c r="DG1" s="359"/>
      <c r="DH1" s="359"/>
      <c r="DI1" s="359"/>
      <c r="DJ1" s="359"/>
      <c r="DK1" s="359"/>
      <c r="DL1" s="359"/>
      <c r="DM1" s="359"/>
      <c r="DN1" s="359"/>
      <c r="DO1" s="359"/>
      <c r="DP1" s="359"/>
      <c r="DQ1" s="359"/>
      <c r="DR1" s="361"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61"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61" t="s">
        <v>49</v>
      </c>
      <c r="FQ1" s="359"/>
      <c r="FR1" s="359"/>
      <c r="FS1" s="359"/>
      <c r="FT1" s="359"/>
      <c r="FU1" s="359"/>
      <c r="FV1" s="359"/>
      <c r="FW1" s="359"/>
      <c r="FX1" s="359"/>
      <c r="FY1" s="359"/>
      <c r="FZ1" s="359"/>
      <c r="GA1" s="360"/>
      <c r="GB1" s="359" t="s">
        <v>50</v>
      </c>
      <c r="GC1" s="359"/>
      <c r="GD1" s="359"/>
      <c r="GE1" s="359"/>
      <c r="GF1" s="359"/>
      <c r="GG1" s="359"/>
      <c r="GH1" s="359"/>
      <c r="GI1" s="359"/>
      <c r="GJ1" s="359"/>
      <c r="GK1" s="359"/>
      <c r="GL1" s="359"/>
      <c r="GM1" s="359"/>
      <c r="GN1" s="359"/>
      <c r="GO1" s="359"/>
      <c r="GP1" s="359"/>
      <c r="GQ1" s="360"/>
      <c r="GR1" s="359" t="s">
        <v>51</v>
      </c>
      <c r="GS1" s="360"/>
      <c r="GT1" s="361" t="s">
        <v>52</v>
      </c>
      <c r="GU1" s="359"/>
      <c r="GV1" s="359"/>
      <c r="GW1" s="359"/>
      <c r="GX1" s="359"/>
      <c r="GY1" s="359"/>
      <c r="GZ1" s="359"/>
      <c r="HA1" s="360"/>
      <c r="HB1" s="359" t="s">
        <v>53</v>
      </c>
      <c r="HC1" s="359"/>
      <c r="HD1" s="359"/>
      <c r="HE1" s="359"/>
      <c r="HF1" s="359"/>
      <c r="HG1" s="359"/>
      <c r="HH1" s="359"/>
      <c r="HI1" s="359"/>
      <c r="HJ1" s="359"/>
      <c r="HK1" s="359"/>
      <c r="HL1" s="359"/>
      <c r="HM1" s="359"/>
      <c r="HN1" s="359"/>
      <c r="HO1" s="359"/>
      <c r="HP1" s="359"/>
      <c r="HQ1" s="360"/>
      <c r="HR1" s="361" t="s">
        <v>54</v>
      </c>
      <c r="HS1" s="359"/>
      <c r="HT1" s="359"/>
      <c r="HU1" s="359"/>
      <c r="HV1" s="359"/>
      <c r="HW1" s="359"/>
      <c r="HX1" s="359"/>
      <c r="HY1" s="361" t="s">
        <v>55</v>
      </c>
      <c r="HZ1" s="359"/>
      <c r="IA1" s="359"/>
      <c r="IB1" s="359"/>
      <c r="IC1" s="359"/>
      <c r="ID1" s="359"/>
      <c r="IE1" s="359"/>
      <c r="IF1" s="359"/>
      <c r="IG1" s="359"/>
      <c r="IH1" s="359"/>
      <c r="II1" s="359"/>
      <c r="IJ1" s="359"/>
      <c r="IK1" s="359"/>
      <c r="IL1" s="359"/>
      <c r="IM1" s="359"/>
      <c r="IN1" s="360"/>
      <c r="IO1" s="361" t="s">
        <v>56</v>
      </c>
      <c r="IP1" s="359"/>
      <c r="IQ1" s="359"/>
      <c r="IR1" s="359"/>
      <c r="IS1" s="359"/>
      <c r="IT1" s="359"/>
      <c r="IU1" s="360"/>
      <c r="IV1" s="361" t="s">
        <v>57</v>
      </c>
      <c r="IW1" s="359"/>
      <c r="IX1" s="359"/>
      <c r="IY1" s="359"/>
      <c r="IZ1" s="359"/>
      <c r="JA1" s="359"/>
      <c r="JB1" s="359"/>
      <c r="JC1" s="359"/>
      <c r="JD1" s="359"/>
      <c r="JE1" s="359"/>
      <c r="JF1" s="359"/>
      <c r="JG1" s="360"/>
      <c r="JH1" s="361" t="s">
        <v>58</v>
      </c>
      <c r="JI1" s="359"/>
      <c r="JJ1" s="359"/>
      <c r="JK1" s="359"/>
      <c r="JL1" s="359"/>
      <c r="JM1" s="359"/>
      <c r="JN1" s="359"/>
      <c r="JO1" s="359"/>
      <c r="JP1" s="359"/>
      <c r="JQ1" s="359"/>
      <c r="JR1" s="359"/>
      <c r="JS1" s="360"/>
      <c r="JT1" s="359" t="s">
        <v>59</v>
      </c>
      <c r="JU1" s="359"/>
      <c r="JV1" s="359"/>
      <c r="JW1" s="359"/>
      <c r="JX1" s="359"/>
      <c r="JY1" s="359"/>
      <c r="JZ1" s="359"/>
      <c r="KA1" s="359"/>
      <c r="KB1" s="359"/>
      <c r="KC1" s="359"/>
      <c r="KD1" s="359"/>
      <c r="KE1" s="360"/>
      <c r="KF1" s="359" t="s">
        <v>60</v>
      </c>
      <c r="KG1" s="359"/>
      <c r="KH1" s="359"/>
      <c r="KI1" s="359"/>
      <c r="KJ1" s="359"/>
      <c r="KK1" s="359"/>
      <c r="KL1" s="359"/>
      <c r="KM1" s="360"/>
      <c r="KN1" s="361" t="s">
        <v>61</v>
      </c>
      <c r="KO1" s="359"/>
      <c r="KP1" s="359"/>
      <c r="KQ1" s="359"/>
      <c r="KR1" s="359"/>
      <c r="KS1" s="359"/>
      <c r="KT1" s="360"/>
      <c r="KU1" s="359" t="s">
        <v>62</v>
      </c>
      <c r="KV1" s="359"/>
      <c r="KW1" s="359"/>
      <c r="KX1" s="359"/>
      <c r="KY1" s="359"/>
      <c r="KZ1" s="359"/>
      <c r="LA1" s="359"/>
      <c r="LB1" s="359"/>
      <c r="LC1" s="359"/>
      <c r="LD1" s="360"/>
      <c r="LE1" s="361" t="s">
        <v>63</v>
      </c>
      <c r="LF1" s="359"/>
      <c r="LG1" s="359"/>
      <c r="LH1" s="359"/>
      <c r="LI1" s="359"/>
      <c r="LJ1" s="360"/>
      <c r="LK1" s="361" t="s">
        <v>64</v>
      </c>
      <c r="LL1" s="359"/>
      <c r="LM1" s="359"/>
      <c r="LN1" s="359"/>
      <c r="LO1" s="359"/>
      <c r="LP1" s="360"/>
      <c r="LQ1" s="361" t="s">
        <v>65</v>
      </c>
      <c r="LR1" s="359"/>
      <c r="LS1" s="359"/>
      <c r="LT1" s="359"/>
      <c r="LU1" s="359"/>
      <c r="LV1" s="359"/>
      <c r="LW1" s="359"/>
      <c r="LX1" s="359"/>
      <c r="LY1" s="359"/>
      <c r="LZ1" s="360"/>
      <c r="MA1" s="361" t="s">
        <v>66</v>
      </c>
      <c r="MB1" s="359"/>
      <c r="MC1" s="359"/>
      <c r="MD1" s="359"/>
      <c r="ME1" s="359"/>
      <c r="MF1" s="359"/>
      <c r="MG1" s="359"/>
      <c r="MH1" s="359"/>
      <c r="MI1" s="298"/>
      <c r="MJ1" s="361" t="s">
        <v>67</v>
      </c>
      <c r="MK1" s="359"/>
      <c r="ML1" s="359"/>
      <c r="MM1" s="359"/>
      <c r="MN1" s="359"/>
      <c r="MO1" s="360"/>
      <c r="MP1" s="359" t="s">
        <v>68</v>
      </c>
      <c r="MQ1" s="359"/>
      <c r="MR1" s="359"/>
      <c r="MS1" s="359"/>
      <c r="MT1" s="359"/>
      <c r="MU1" s="360"/>
      <c r="MV1" s="361" t="s">
        <v>69</v>
      </c>
      <c r="MW1" s="359"/>
      <c r="MX1" s="359"/>
      <c r="MY1" s="359"/>
      <c r="MZ1" s="359"/>
      <c r="NA1" s="359"/>
      <c r="NB1" s="359"/>
      <c r="NC1" s="359"/>
      <c r="ND1" s="360"/>
      <c r="NE1" s="359" t="s">
        <v>70</v>
      </c>
      <c r="NF1" s="359"/>
      <c r="NG1" s="359"/>
      <c r="NH1" s="359"/>
      <c r="NI1" s="359"/>
      <c r="NJ1" s="359"/>
      <c r="NK1" s="359"/>
      <c r="NL1" s="359"/>
      <c r="NM1" s="360"/>
      <c r="NN1" s="361" t="s">
        <v>71</v>
      </c>
      <c r="NO1" s="359"/>
      <c r="NP1" s="359"/>
      <c r="NQ1" s="359"/>
      <c r="NR1" s="359"/>
      <c r="NS1" s="360"/>
      <c r="NT1" s="361" t="s">
        <v>72</v>
      </c>
      <c r="NU1" s="359"/>
      <c r="NV1" s="359"/>
      <c r="NW1" s="359"/>
      <c r="NX1" s="359"/>
      <c r="NY1" s="360"/>
      <c r="NZ1" s="361" t="s">
        <v>73</v>
      </c>
      <c r="OA1" s="359"/>
      <c r="OB1" s="359"/>
      <c r="OC1" s="359"/>
      <c r="OD1" s="359"/>
      <c r="OE1" s="359"/>
      <c r="OF1" s="359"/>
      <c r="OG1" s="359"/>
      <c r="OH1" s="298"/>
      <c r="OI1" s="359" t="s">
        <v>74</v>
      </c>
      <c r="OJ1" s="359"/>
      <c r="OK1" s="359"/>
      <c r="OL1" s="359"/>
      <c r="OM1" s="359"/>
      <c r="ON1" s="359"/>
      <c r="OO1" s="359"/>
      <c r="OP1" s="359"/>
      <c r="OQ1" s="360"/>
      <c r="OR1" s="361" t="s">
        <v>75</v>
      </c>
      <c r="OS1" s="359"/>
      <c r="OT1" s="359"/>
      <c r="OU1" s="359"/>
      <c r="OV1" s="359"/>
      <c r="OW1" s="360"/>
      <c r="OX1" s="361" t="s">
        <v>76</v>
      </c>
      <c r="OY1" s="359"/>
      <c r="OZ1" s="359"/>
      <c r="PA1" s="359"/>
      <c r="PB1" s="359"/>
      <c r="PC1" s="360"/>
      <c r="PD1" s="361" t="s">
        <v>77</v>
      </c>
      <c r="PE1" s="359"/>
      <c r="PF1" s="359"/>
      <c r="PG1" s="359"/>
      <c r="PH1" s="359"/>
      <c r="PI1" s="359"/>
      <c r="PJ1" s="359"/>
      <c r="PK1" s="359"/>
      <c r="PL1" s="360"/>
      <c r="PM1" s="361" t="s">
        <v>78</v>
      </c>
      <c r="PN1" s="359"/>
      <c r="PO1" s="359"/>
      <c r="PP1" s="359"/>
      <c r="PQ1" s="359"/>
      <c r="PR1" s="359"/>
      <c r="PS1" s="359"/>
      <c r="PT1" s="359"/>
      <c r="PU1" s="360"/>
      <c r="PV1" s="361" t="s">
        <v>79</v>
      </c>
      <c r="PW1" s="359"/>
      <c r="PX1" s="359"/>
      <c r="PY1" s="359"/>
      <c r="PZ1" s="359"/>
      <c r="QA1" s="359"/>
      <c r="QB1" s="359"/>
      <c r="QC1" s="359"/>
      <c r="QD1" s="360"/>
      <c r="QE1" s="361" t="s">
        <v>80</v>
      </c>
      <c r="QF1" s="359"/>
      <c r="QG1" s="359"/>
      <c r="QH1" s="359"/>
      <c r="QI1" s="359"/>
      <c r="QJ1" s="359"/>
      <c r="QK1" s="359"/>
      <c r="QL1" s="359"/>
      <c r="QM1" s="360"/>
      <c r="QN1" s="361" t="s">
        <v>81</v>
      </c>
      <c r="QO1" s="359"/>
      <c r="QP1" s="359"/>
      <c r="QQ1" s="359"/>
      <c r="QR1" s="359"/>
      <c r="QS1" s="359"/>
      <c r="QT1" s="359"/>
      <c r="QU1" s="359"/>
      <c r="QV1" s="359"/>
      <c r="QW1" s="361" t="s">
        <v>348</v>
      </c>
      <c r="QX1" s="359"/>
      <c r="QY1" s="359"/>
      <c r="QZ1" s="360"/>
      <c r="RA1" s="361" t="s">
        <v>349</v>
      </c>
      <c r="RB1" s="359"/>
      <c r="RC1" s="359"/>
      <c r="RD1" s="360"/>
      <c r="RE1" s="361" t="s">
        <v>350</v>
      </c>
      <c r="RF1" s="359"/>
      <c r="RG1" s="359"/>
      <c r="RH1" s="360"/>
      <c r="RI1" s="361" t="s">
        <v>351</v>
      </c>
      <c r="RJ1" s="359"/>
      <c r="RK1" s="359"/>
      <c r="RL1" s="360"/>
    </row>
    <row r="2" spans="1:480" s="2" customFormat="1" x14ac:dyDescent="0.3">
      <c r="A2" s="1"/>
      <c r="B2" s="361"/>
      <c r="C2" s="360"/>
      <c r="D2" s="65" t="s">
        <v>0</v>
      </c>
      <c r="E2" s="64" t="s">
        <v>1</v>
      </c>
      <c r="F2" s="64" t="s">
        <v>2</v>
      </c>
      <c r="G2" s="66" t="s">
        <v>3</v>
      </c>
      <c r="H2" s="359" t="s">
        <v>0</v>
      </c>
      <c r="I2" s="359"/>
      <c r="J2" s="359"/>
      <c r="K2" s="359"/>
      <c r="L2" s="359" t="s">
        <v>1</v>
      </c>
      <c r="M2" s="359"/>
      <c r="N2" s="359"/>
      <c r="O2" s="359"/>
      <c r="P2" s="359" t="s">
        <v>2</v>
      </c>
      <c r="Q2" s="359"/>
      <c r="R2" s="359"/>
      <c r="S2" s="359"/>
      <c r="T2" s="359" t="s">
        <v>3</v>
      </c>
      <c r="U2" s="359"/>
      <c r="V2" s="359"/>
      <c r="W2" s="360"/>
      <c r="X2" s="65" t="s">
        <v>0</v>
      </c>
      <c r="Y2" s="64" t="s">
        <v>1</v>
      </c>
      <c r="Z2" s="64" t="s">
        <v>2</v>
      </c>
      <c r="AA2" s="64" t="s">
        <v>3</v>
      </c>
      <c r="AB2" s="361"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61"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61"/>
      <c r="BW2" s="360"/>
      <c r="BX2" s="296" t="s">
        <v>0</v>
      </c>
      <c r="BY2" s="297" t="s">
        <v>1</v>
      </c>
      <c r="BZ2" s="297" t="s">
        <v>2</v>
      </c>
      <c r="CA2" s="298" t="s">
        <v>3</v>
      </c>
      <c r="CB2" s="359" t="s">
        <v>0</v>
      </c>
      <c r="CC2" s="359"/>
      <c r="CD2" s="359"/>
      <c r="CE2" s="359"/>
      <c r="CF2" s="359" t="s">
        <v>1</v>
      </c>
      <c r="CG2" s="359"/>
      <c r="CH2" s="359"/>
      <c r="CI2" s="359"/>
      <c r="CJ2" s="359" t="s">
        <v>2</v>
      </c>
      <c r="CK2" s="359"/>
      <c r="CL2" s="359"/>
      <c r="CM2" s="359"/>
      <c r="CN2" s="359" t="s">
        <v>3</v>
      </c>
      <c r="CO2" s="359"/>
      <c r="CP2" s="359"/>
      <c r="CQ2" s="360"/>
      <c r="CR2" s="65" t="s">
        <v>0</v>
      </c>
      <c r="CS2" s="64" t="s">
        <v>1</v>
      </c>
      <c r="CT2" s="64" t="s">
        <v>2</v>
      </c>
      <c r="CU2" s="66" t="s">
        <v>3</v>
      </c>
      <c r="CV2" s="361"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61"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61"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61" t="s">
        <v>6</v>
      </c>
      <c r="FQ2" s="359"/>
      <c r="FR2" s="359"/>
      <c r="FS2" s="359"/>
      <c r="FT2" s="359"/>
      <c r="FU2" s="359"/>
      <c r="FV2" s="359" t="s">
        <v>7</v>
      </c>
      <c r="FW2" s="359"/>
      <c r="FX2" s="359"/>
      <c r="FY2" s="359"/>
      <c r="FZ2" s="359"/>
      <c r="GA2" s="360"/>
      <c r="GB2" s="359"/>
      <c r="GC2" s="359"/>
      <c r="GD2" s="359"/>
      <c r="GE2" s="359"/>
      <c r="GF2" s="359"/>
      <c r="GG2" s="359"/>
      <c r="GH2" s="359"/>
      <c r="GI2" s="359"/>
      <c r="GJ2" s="359"/>
      <c r="GK2" s="359"/>
      <c r="GL2" s="359"/>
      <c r="GM2" s="359"/>
      <c r="GN2" s="359"/>
      <c r="GO2" s="359"/>
      <c r="GP2" s="359"/>
      <c r="GQ2" s="298"/>
      <c r="GR2" s="359" t="s">
        <v>8</v>
      </c>
      <c r="GS2" s="360"/>
      <c r="GT2" s="361"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8"/>
      <c r="HR2" s="359"/>
      <c r="HS2" s="359"/>
      <c r="HT2" s="359"/>
      <c r="HU2" s="359"/>
      <c r="HV2" s="359"/>
      <c r="HW2" s="359"/>
      <c r="HX2" s="359"/>
      <c r="HY2" s="359"/>
      <c r="HZ2" s="359"/>
      <c r="IA2" s="359"/>
      <c r="IB2" s="359"/>
      <c r="IC2" s="359"/>
      <c r="ID2" s="359"/>
      <c r="IE2" s="359"/>
      <c r="IF2" s="359"/>
      <c r="IG2" s="359"/>
      <c r="IH2" s="359"/>
      <c r="II2" s="359"/>
      <c r="IJ2" s="359"/>
      <c r="IK2" s="359"/>
      <c r="IL2" s="359"/>
      <c r="IM2" s="359"/>
      <c r="IN2" s="298"/>
      <c r="IO2" s="361"/>
      <c r="IP2" s="359"/>
      <c r="IQ2" s="359"/>
      <c r="IR2" s="359"/>
      <c r="IS2" s="359"/>
      <c r="IT2" s="359"/>
      <c r="IU2" s="360"/>
      <c r="IV2" s="361"/>
      <c r="IW2" s="359"/>
      <c r="IX2" s="359"/>
      <c r="IY2" s="359"/>
      <c r="IZ2" s="359"/>
      <c r="JA2" s="359"/>
      <c r="JB2" s="359"/>
      <c r="JC2" s="359"/>
      <c r="JD2" s="359"/>
      <c r="JE2" s="359"/>
      <c r="JF2" s="359"/>
      <c r="JG2" s="298"/>
      <c r="JH2" s="359"/>
      <c r="JI2" s="359"/>
      <c r="JJ2" s="359"/>
      <c r="JK2" s="359"/>
      <c r="JL2" s="359"/>
      <c r="JM2" s="359"/>
      <c r="JN2" s="359"/>
      <c r="JO2" s="359"/>
      <c r="JP2" s="359"/>
      <c r="JQ2" s="359"/>
      <c r="JR2" s="359"/>
      <c r="JS2" s="298"/>
      <c r="JT2" s="359"/>
      <c r="JU2" s="359"/>
      <c r="JV2" s="359"/>
      <c r="JW2" s="359"/>
      <c r="JX2" s="359"/>
      <c r="JY2" s="359"/>
      <c r="JZ2" s="359"/>
      <c r="KA2" s="359"/>
      <c r="KB2" s="359"/>
      <c r="KC2" s="359"/>
      <c r="KD2" s="359"/>
      <c r="KE2" s="298"/>
      <c r="KF2" s="359" t="s">
        <v>6</v>
      </c>
      <c r="KG2" s="359"/>
      <c r="KH2" s="359"/>
      <c r="KI2" s="359"/>
      <c r="KJ2" s="359" t="s">
        <v>7</v>
      </c>
      <c r="KK2" s="359"/>
      <c r="KL2" s="359"/>
      <c r="KM2" s="360"/>
      <c r="KN2" s="361"/>
      <c r="KO2" s="359"/>
      <c r="KP2" s="359"/>
      <c r="KQ2" s="359"/>
      <c r="KR2" s="359"/>
      <c r="KS2" s="359"/>
      <c r="KT2" s="360"/>
      <c r="KU2" s="359" t="s">
        <v>10</v>
      </c>
      <c r="KV2" s="359"/>
      <c r="KW2" s="359"/>
      <c r="KX2" s="359"/>
      <c r="KY2" s="359"/>
      <c r="KZ2" s="359" t="s">
        <v>11</v>
      </c>
      <c r="LA2" s="359"/>
      <c r="LB2" s="359"/>
      <c r="LC2" s="359"/>
      <c r="LD2" s="360"/>
      <c r="LE2" s="361" t="s">
        <v>10</v>
      </c>
      <c r="LF2" s="359"/>
      <c r="LG2" s="359"/>
      <c r="LH2" s="359"/>
      <c r="LI2" s="359"/>
      <c r="LJ2" s="360"/>
      <c r="LK2" s="361" t="s">
        <v>83</v>
      </c>
      <c r="LL2" s="359"/>
      <c r="LM2" s="359"/>
      <c r="LN2" s="359"/>
      <c r="LO2" s="359"/>
      <c r="LP2" s="360"/>
      <c r="LQ2" s="361"/>
      <c r="LR2" s="359"/>
      <c r="LS2" s="359"/>
      <c r="LT2" s="359"/>
      <c r="LU2" s="359"/>
      <c r="LV2" s="359"/>
      <c r="LW2" s="359"/>
      <c r="LX2" s="359"/>
      <c r="LY2" s="297"/>
      <c r="LZ2" s="298"/>
      <c r="MA2" s="359"/>
      <c r="MB2" s="359"/>
      <c r="MC2" s="359"/>
      <c r="MD2" s="359"/>
      <c r="ME2" s="359"/>
      <c r="MF2" s="359"/>
      <c r="MG2" s="359"/>
      <c r="MH2" s="359"/>
      <c r="MI2" s="298"/>
      <c r="MJ2" s="361" t="s">
        <v>10</v>
      </c>
      <c r="MK2" s="359"/>
      <c r="ML2" s="359"/>
      <c r="MM2" s="359"/>
      <c r="MN2" s="359"/>
      <c r="MO2" s="360"/>
      <c r="MP2" s="359" t="s">
        <v>83</v>
      </c>
      <c r="MQ2" s="359"/>
      <c r="MR2" s="359"/>
      <c r="MS2" s="359"/>
      <c r="MT2" s="359"/>
      <c r="MU2" s="360"/>
      <c r="MV2" s="361"/>
      <c r="MW2" s="359"/>
      <c r="MX2" s="359"/>
      <c r="MY2" s="359"/>
      <c r="MZ2" s="359"/>
      <c r="NA2" s="359"/>
      <c r="NB2" s="359"/>
      <c r="NC2" s="359"/>
      <c r="ND2" s="298"/>
      <c r="NE2" s="359"/>
      <c r="NF2" s="359"/>
      <c r="NG2" s="359"/>
      <c r="NH2" s="359"/>
      <c r="NI2" s="359"/>
      <c r="NJ2" s="359"/>
      <c r="NK2" s="359"/>
      <c r="NL2" s="359"/>
      <c r="NM2" s="298"/>
      <c r="NN2" s="361" t="s">
        <v>10</v>
      </c>
      <c r="NO2" s="359"/>
      <c r="NP2" s="359"/>
      <c r="NQ2" s="359"/>
      <c r="NR2" s="359"/>
      <c r="NS2" s="360"/>
      <c r="NT2" s="361" t="s">
        <v>83</v>
      </c>
      <c r="NU2" s="359"/>
      <c r="NV2" s="359"/>
      <c r="NW2" s="359"/>
      <c r="NX2" s="359"/>
      <c r="NY2" s="360"/>
      <c r="NZ2" s="361"/>
      <c r="OA2" s="359"/>
      <c r="OB2" s="359"/>
      <c r="OC2" s="359"/>
      <c r="OD2" s="359"/>
      <c r="OE2" s="359"/>
      <c r="OF2" s="359"/>
      <c r="OG2" s="359"/>
      <c r="OH2" s="298"/>
      <c r="OI2" s="359"/>
      <c r="OJ2" s="359"/>
      <c r="OK2" s="359"/>
      <c r="OL2" s="359"/>
      <c r="OM2" s="359"/>
      <c r="ON2" s="359"/>
      <c r="OO2" s="359"/>
      <c r="OP2" s="359"/>
      <c r="OQ2" s="298"/>
      <c r="OR2" s="361" t="s">
        <v>10</v>
      </c>
      <c r="OS2" s="359"/>
      <c r="OT2" s="359"/>
      <c r="OU2" s="359"/>
      <c r="OV2" s="359"/>
      <c r="OW2" s="360"/>
      <c r="OX2" s="361" t="s">
        <v>83</v>
      </c>
      <c r="OY2" s="359"/>
      <c r="OZ2" s="359"/>
      <c r="PA2" s="359"/>
      <c r="PB2" s="359"/>
      <c r="PC2" s="360"/>
      <c r="PD2" s="361"/>
      <c r="PE2" s="359"/>
      <c r="PF2" s="359"/>
      <c r="PG2" s="359"/>
      <c r="PH2" s="359"/>
      <c r="PI2" s="359"/>
      <c r="PJ2" s="359"/>
      <c r="PK2" s="359"/>
      <c r="PL2" s="298"/>
      <c r="PM2" s="361"/>
      <c r="PN2" s="359"/>
      <c r="PO2" s="359"/>
      <c r="PP2" s="359"/>
      <c r="PQ2" s="359"/>
      <c r="PR2" s="359"/>
      <c r="PS2" s="359"/>
      <c r="PT2" s="359"/>
      <c r="PU2" s="298"/>
      <c r="PV2" s="361"/>
      <c r="PW2" s="359"/>
      <c r="PX2" s="359"/>
      <c r="PY2" s="359"/>
      <c r="PZ2" s="359"/>
      <c r="QA2" s="359"/>
      <c r="QB2" s="359"/>
      <c r="QC2" s="359"/>
      <c r="QD2" s="298"/>
      <c r="QE2" s="361"/>
      <c r="QF2" s="359"/>
      <c r="QG2" s="359"/>
      <c r="QH2" s="359"/>
      <c r="QI2" s="359"/>
      <c r="QJ2" s="359"/>
      <c r="QK2" s="359"/>
      <c r="QL2" s="359"/>
      <c r="QM2" s="298"/>
      <c r="QN2" s="361"/>
      <c r="QO2" s="359"/>
      <c r="QP2" s="359"/>
      <c r="QQ2" s="359"/>
      <c r="QR2" s="359"/>
      <c r="QS2" s="359"/>
      <c r="QT2" s="359"/>
      <c r="QU2" s="359"/>
      <c r="QV2" s="359"/>
      <c r="QW2" s="361"/>
      <c r="QX2" s="359"/>
      <c r="QY2" s="359"/>
      <c r="QZ2" s="360"/>
      <c r="RA2" s="361"/>
      <c r="RB2" s="359"/>
      <c r="RC2" s="359"/>
      <c r="RD2" s="360"/>
      <c r="RE2" s="361"/>
      <c r="RF2" s="359"/>
      <c r="RG2" s="359"/>
      <c r="RH2" s="360"/>
      <c r="RI2" s="361"/>
      <c r="RJ2" s="359"/>
      <c r="RK2" s="359"/>
      <c r="RL2" s="360"/>
    </row>
    <row r="3" spans="1:480" s="2" customFormat="1" x14ac:dyDescent="0.3">
      <c r="A3" s="1"/>
      <c r="B3" s="361"/>
      <c r="C3" s="360"/>
      <c r="D3" s="6"/>
      <c r="E3" s="64"/>
      <c r="F3" s="64"/>
      <c r="G3" s="66"/>
      <c r="H3" s="7"/>
      <c r="I3" s="7"/>
      <c r="J3" s="7"/>
      <c r="K3" s="7"/>
      <c r="L3" s="359"/>
      <c r="M3" s="359"/>
      <c r="N3" s="359"/>
      <c r="O3" s="359"/>
      <c r="P3" s="359"/>
      <c r="Q3" s="359"/>
      <c r="R3" s="359"/>
      <c r="S3" s="359"/>
      <c r="T3" s="359"/>
      <c r="U3" s="359"/>
      <c r="V3" s="359"/>
      <c r="W3" s="36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1"/>
      <c r="BY3" s="359"/>
      <c r="BZ3" s="359"/>
      <c r="CA3" s="360"/>
      <c r="CB3" s="7"/>
      <c r="CC3" s="7"/>
      <c r="CD3" s="7"/>
      <c r="CE3" s="7"/>
      <c r="CF3" s="359"/>
      <c r="CG3" s="359"/>
      <c r="CH3" s="359"/>
      <c r="CI3" s="359"/>
      <c r="CJ3" s="359"/>
      <c r="CK3" s="359"/>
      <c r="CL3" s="359"/>
      <c r="CM3" s="359"/>
      <c r="CN3" s="359"/>
      <c r="CO3" s="359"/>
      <c r="CP3" s="359"/>
      <c r="CQ3" s="360"/>
      <c r="CR3" s="361"/>
      <c r="CS3" s="359"/>
      <c r="CT3" s="359"/>
      <c r="CU3" s="36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59"/>
      <c r="GS3" s="360"/>
      <c r="GT3" s="359"/>
      <c r="GU3" s="359"/>
      <c r="GV3" s="359"/>
      <c r="GW3" s="359"/>
      <c r="GX3" s="359"/>
      <c r="GY3" s="359"/>
      <c r="GZ3" s="359"/>
      <c r="HA3" s="359"/>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59"/>
      <c r="KV3" s="359"/>
      <c r="KW3" s="359"/>
      <c r="KX3" s="359"/>
      <c r="KY3" s="359"/>
      <c r="KZ3" s="359"/>
      <c r="LA3" s="359"/>
      <c r="LB3" s="359"/>
      <c r="LC3" s="359"/>
      <c r="LD3" s="360"/>
      <c r="LE3" s="359"/>
      <c r="LF3" s="359"/>
      <c r="LG3" s="359"/>
      <c r="LH3" s="359"/>
      <c r="LI3" s="359"/>
      <c r="LJ3" s="341"/>
      <c r="LK3" s="361"/>
      <c r="LL3" s="359"/>
      <c r="LM3" s="359"/>
      <c r="LN3" s="359"/>
      <c r="LO3" s="359"/>
      <c r="LP3" s="360"/>
      <c r="LQ3" s="361"/>
      <c r="LR3" s="359"/>
      <c r="LS3" s="359"/>
      <c r="LT3" s="359"/>
      <c r="LU3" s="359"/>
      <c r="LV3" s="359"/>
      <c r="LW3" s="359"/>
      <c r="LX3" s="359"/>
      <c r="LY3" s="297"/>
      <c r="LZ3" s="298"/>
      <c r="MA3" s="359"/>
      <c r="MB3" s="359"/>
      <c r="MC3" s="359"/>
      <c r="MD3" s="359"/>
      <c r="ME3" s="359"/>
      <c r="MF3" s="359"/>
      <c r="MG3" s="359"/>
      <c r="MH3" s="359"/>
      <c r="MI3" s="298"/>
      <c r="MJ3" s="359"/>
      <c r="MK3" s="359"/>
      <c r="ML3" s="359"/>
      <c r="MM3" s="359"/>
      <c r="MN3" s="359"/>
      <c r="MO3" s="341"/>
      <c r="MP3" s="359"/>
      <c r="MQ3" s="359"/>
      <c r="MR3" s="359"/>
      <c r="MS3" s="359"/>
      <c r="MT3" s="359"/>
      <c r="MU3" s="360"/>
      <c r="MV3" s="361"/>
      <c r="MW3" s="359"/>
      <c r="MX3" s="359"/>
      <c r="MY3" s="359"/>
      <c r="MZ3" s="359"/>
      <c r="NA3" s="359"/>
      <c r="NB3" s="359"/>
      <c r="NC3" s="359"/>
      <c r="ND3" s="360"/>
      <c r="NE3" s="361"/>
      <c r="NF3" s="359"/>
      <c r="NG3" s="359"/>
      <c r="NH3" s="359"/>
      <c r="NI3" s="359"/>
      <c r="NJ3" s="359"/>
      <c r="NK3" s="359"/>
      <c r="NL3" s="359"/>
      <c r="NM3" s="360"/>
      <c r="NN3" s="361"/>
      <c r="NO3" s="359"/>
      <c r="NP3" s="359"/>
      <c r="NQ3" s="359"/>
      <c r="NR3" s="359"/>
      <c r="NS3" s="360"/>
      <c r="NT3" s="361"/>
      <c r="NU3" s="359"/>
      <c r="NV3" s="359"/>
      <c r="NW3" s="359"/>
      <c r="NX3" s="359"/>
      <c r="NY3" s="360"/>
      <c r="NZ3" s="361"/>
      <c r="OA3" s="359"/>
      <c r="OB3" s="359"/>
      <c r="OC3" s="359"/>
      <c r="OD3" s="359"/>
      <c r="OE3" s="359"/>
      <c r="OF3" s="359"/>
      <c r="OG3" s="359"/>
      <c r="OH3" s="298"/>
      <c r="OI3" s="359"/>
      <c r="OJ3" s="359"/>
      <c r="OK3" s="359"/>
      <c r="OL3" s="359"/>
      <c r="OM3" s="359"/>
      <c r="ON3" s="359"/>
      <c r="OO3" s="359"/>
      <c r="OP3" s="359"/>
      <c r="OQ3" s="298"/>
      <c r="OR3" s="361"/>
      <c r="OS3" s="359"/>
      <c r="OT3" s="359"/>
      <c r="OU3" s="359"/>
      <c r="OV3" s="359"/>
      <c r="OW3" s="360"/>
      <c r="OX3" s="361"/>
      <c r="OY3" s="359"/>
      <c r="OZ3" s="359"/>
      <c r="PA3" s="359"/>
      <c r="PB3" s="359"/>
      <c r="PC3" s="360"/>
      <c r="PD3" s="361"/>
      <c r="PE3" s="359"/>
      <c r="PF3" s="359"/>
      <c r="PG3" s="359"/>
      <c r="PH3" s="359"/>
      <c r="PI3" s="359"/>
      <c r="PJ3" s="359"/>
      <c r="PK3" s="359"/>
      <c r="PL3" s="298"/>
      <c r="PM3" s="361"/>
      <c r="PN3" s="359"/>
      <c r="PO3" s="359"/>
      <c r="PP3" s="359"/>
      <c r="PQ3" s="359"/>
      <c r="PR3" s="359"/>
      <c r="PS3" s="359"/>
      <c r="PT3" s="359"/>
      <c r="PU3" s="298"/>
      <c r="PV3" s="361"/>
      <c r="PW3" s="359"/>
      <c r="PX3" s="359"/>
      <c r="PY3" s="359"/>
      <c r="PZ3" s="359"/>
      <c r="QA3" s="359"/>
      <c r="QB3" s="359"/>
      <c r="QC3" s="359"/>
      <c r="QD3" s="298"/>
      <c r="QE3" s="361"/>
      <c r="QF3" s="359"/>
      <c r="QG3" s="359"/>
      <c r="QH3" s="359"/>
      <c r="QI3" s="359"/>
      <c r="QJ3" s="359"/>
      <c r="QK3" s="359"/>
      <c r="QL3" s="359"/>
      <c r="QM3" s="298"/>
      <c r="QN3" s="361"/>
      <c r="QO3" s="359"/>
      <c r="QP3" s="359"/>
      <c r="QQ3" s="359"/>
      <c r="QR3" s="359"/>
      <c r="QS3" s="359"/>
      <c r="QT3" s="359"/>
      <c r="QU3" s="359"/>
      <c r="QV3" s="359"/>
      <c r="QW3" s="361"/>
      <c r="QX3" s="359"/>
      <c r="QY3" s="359"/>
      <c r="QZ3" s="360"/>
      <c r="RA3" s="361"/>
      <c r="RB3" s="359"/>
      <c r="RC3" s="359"/>
      <c r="RD3" s="360"/>
      <c r="RE3" s="361"/>
      <c r="RF3" s="359"/>
      <c r="RG3" s="359"/>
      <c r="RH3" s="360"/>
      <c r="RI3" s="361"/>
      <c r="RJ3" s="359"/>
      <c r="RK3" s="359"/>
      <c r="RL3" s="360"/>
    </row>
    <row r="4" spans="1:480" s="2" customFormat="1" x14ac:dyDescent="0.3">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434</v>
      </c>
      <c r="LK4" s="11" t="s">
        <v>13</v>
      </c>
      <c r="LL4" s="11" t="s">
        <v>14</v>
      </c>
      <c r="LM4" s="11" t="s">
        <v>15</v>
      </c>
      <c r="LN4" s="11" t="s">
        <v>16</v>
      </c>
      <c r="LO4" s="340" t="s">
        <v>17</v>
      </c>
      <c r="LP4" s="341" t="s">
        <v>434</v>
      </c>
      <c r="LQ4" s="11"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434</v>
      </c>
      <c r="NT4" s="11"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434</v>
      </c>
      <c r="OX4" s="11"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3">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3">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105" customFormat="1" x14ac:dyDescent="0.3">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row>
    <row r="8" spans="1:480" s="105" customFormat="1" x14ac:dyDescent="0.3">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row>
    <row r="9" spans="1:480" s="105" customFormat="1" x14ac:dyDescent="0.3">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row>
    <row r="10" spans="1:480" s="105" customFormat="1" x14ac:dyDescent="0.3">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row>
    <row r="11" spans="1:480" s="105" customFormat="1" x14ac:dyDescent="0.3">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row>
    <row r="12" spans="1:480" s="105" customFormat="1" x14ac:dyDescent="0.3">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row>
    <row r="13" spans="1:480" s="105" customFormat="1" x14ac:dyDescent="0.3">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row>
    <row r="14" spans="1:480" s="105" customFormat="1" ht="15.75" customHeight="1" x14ac:dyDescent="0.3">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row>
    <row r="15" spans="1:480" s="105" customFormat="1" ht="15.75" customHeight="1" x14ac:dyDescent="0.3">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row>
    <row r="16" spans="1:480" s="105" customFormat="1" x14ac:dyDescent="0.3">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row>
    <row r="17" spans="1:480" s="105" customFormat="1" x14ac:dyDescent="0.3">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row>
    <row r="18" spans="1:480" s="105" customFormat="1" x14ac:dyDescent="0.3">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row>
    <row r="19" spans="1:480" s="105" customFormat="1" x14ac:dyDescent="0.3">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row>
    <row r="20" spans="1:480" s="105" customFormat="1" x14ac:dyDescent="0.3">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row>
    <row r="21" spans="1:480" s="105" customFormat="1" x14ac:dyDescent="0.3">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row>
    <row r="22" spans="1:480" s="105" customFormat="1" x14ac:dyDescent="0.3">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row>
    <row r="23" spans="1:480" s="105" customFormat="1" x14ac:dyDescent="0.3">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row>
    <row r="24" spans="1:480" s="55" customFormat="1" x14ac:dyDescent="0.3">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row>
    <row r="25" spans="1:480" s="55" customFormat="1" x14ac:dyDescent="0.3">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row>
    <row r="26" spans="1:480" s="55" customFormat="1" x14ac:dyDescent="0.3">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row>
    <row r="27" spans="1:480" s="55" customFormat="1" x14ac:dyDescent="0.3">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row>
    <row r="28" spans="1:480" s="55" customFormat="1" x14ac:dyDescent="0.3">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row>
    <row r="29" spans="1:480" s="55" customFormat="1" x14ac:dyDescent="0.3">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row>
    <row r="30" spans="1:480" s="55" customFormat="1" x14ac:dyDescent="0.3">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row>
    <row r="31" spans="1:480" s="55" customFormat="1" x14ac:dyDescent="0.3">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row>
    <row r="32" spans="1:480" s="55" customFormat="1" x14ac:dyDescent="0.3">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row>
    <row r="33" spans="1:480" s="55" customFormat="1" x14ac:dyDescent="0.3">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row>
    <row r="34" spans="1:480" s="55" customFormat="1" x14ac:dyDescent="0.3">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row>
    <row r="35" spans="1:480" s="55" customFormat="1" x14ac:dyDescent="0.3">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row>
    <row r="36" spans="1:480" s="105" customFormat="1" x14ac:dyDescent="0.3">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row>
    <row r="37" spans="1:480" s="55" customFormat="1" x14ac:dyDescent="0.3">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row>
    <row r="38" spans="1:480" s="55" customFormat="1" x14ac:dyDescent="0.3">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row>
    <row r="39" spans="1:480" s="55" customFormat="1" x14ac:dyDescent="0.3">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row>
    <row r="40" spans="1:480" s="55" customFormat="1" x14ac:dyDescent="0.3">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row>
    <row r="41" spans="1:480" s="55" customFormat="1" x14ac:dyDescent="0.3">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row>
    <row r="42" spans="1:480" s="55" customFormat="1" x14ac:dyDescent="0.3">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row>
    <row r="43" spans="1:480" s="55" customFormat="1" x14ac:dyDescent="0.3">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row>
    <row r="44" spans="1:480" s="55" customFormat="1" x14ac:dyDescent="0.3">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row>
    <row r="45" spans="1:480" s="55" customFormat="1" x14ac:dyDescent="0.3">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row>
    <row r="46" spans="1:480" s="55" customFormat="1" x14ac:dyDescent="0.3">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row>
    <row r="47" spans="1:480" s="55" customFormat="1" x14ac:dyDescent="0.3">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row>
    <row r="48" spans="1:480" s="55" customFormat="1" x14ac:dyDescent="0.3">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row>
    <row r="49" spans="1:480" x14ac:dyDescent="0.3">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row>
    <row r="50" spans="1:480" x14ac:dyDescent="0.3">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row>
    <row r="51" spans="1:480" x14ac:dyDescent="0.3">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row>
    <row r="52" spans="1:480" x14ac:dyDescent="0.3">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row>
    <row r="53" spans="1:480" x14ac:dyDescent="0.3">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row>
    <row r="54" spans="1:480" x14ac:dyDescent="0.3">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row>
    <row r="55" spans="1:480" x14ac:dyDescent="0.3">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row>
    <row r="56" spans="1:480" x14ac:dyDescent="0.3">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4"/>
      <c r="KV56" s="354"/>
      <c r="KW56" s="354"/>
      <c r="KX56" s="354"/>
      <c r="KY56" s="355"/>
      <c r="KZ56" s="354"/>
      <c r="LA56" s="354"/>
      <c r="LB56" s="354"/>
      <c r="LC56" s="354"/>
      <c r="LD56" s="356"/>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row>
    <row r="57" spans="1:480" x14ac:dyDescent="0.3">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4"/>
      <c r="KV57" s="354"/>
      <c r="KW57" s="354"/>
      <c r="KX57" s="354"/>
      <c r="KY57" s="355"/>
      <c r="KZ57" s="354"/>
      <c r="LA57" s="354"/>
      <c r="LB57" s="354"/>
      <c r="LC57" s="354"/>
      <c r="LD57" s="356"/>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8"/>
      <c r="RJ57" s="355"/>
      <c r="RK57" s="355"/>
      <c r="RL57" s="356"/>
    </row>
    <row r="58" spans="1:480" x14ac:dyDescent="0.3">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4"/>
      <c r="KV58" s="354"/>
      <c r="KW58" s="354"/>
      <c r="KX58" s="354"/>
      <c r="KY58" s="355"/>
      <c r="KZ58" s="354"/>
      <c r="LA58" s="354"/>
      <c r="LB58" s="354"/>
      <c r="LC58" s="354"/>
      <c r="LD58" s="356"/>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8"/>
      <c r="RJ58" s="355"/>
      <c r="RK58" s="355"/>
      <c r="RL58" s="356"/>
    </row>
    <row r="59" spans="1:480" x14ac:dyDescent="0.3">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90"/>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7"/>
      <c r="GT59" s="19"/>
      <c r="GU59" s="19"/>
      <c r="GV59" s="19"/>
      <c r="GW59" s="19"/>
      <c r="GX59" s="19"/>
      <c r="GY59" s="19"/>
      <c r="GZ59" s="19"/>
      <c r="HA59" s="17"/>
      <c r="HB59" s="4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6"/>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9"/>
      <c r="KG59" s="19"/>
      <c r="KH59" s="19"/>
      <c r="KI59" s="19"/>
      <c r="KJ59" s="19"/>
      <c r="KK59" s="19"/>
      <c r="KL59" s="19"/>
      <c r="KM59" s="19"/>
      <c r="KN59" s="49"/>
      <c r="KO59" s="19"/>
      <c r="KP59" s="19"/>
      <c r="KQ59" s="19"/>
      <c r="KR59" s="19"/>
      <c r="KS59" s="19"/>
      <c r="KT59" s="17"/>
      <c r="KU59" s="16"/>
      <c r="KV59" s="16"/>
      <c r="KW59" s="16"/>
      <c r="KX59" s="16"/>
      <c r="KY59" s="19"/>
      <c r="KZ59" s="16"/>
      <c r="LA59" s="16"/>
      <c r="LB59" s="16"/>
      <c r="LC59" s="16"/>
      <c r="LD59" s="17"/>
      <c r="LE59" s="16"/>
      <c r="LF59" s="16"/>
      <c r="LG59" s="16"/>
      <c r="LH59" s="16"/>
      <c r="LI59" s="16"/>
      <c r="LJ59" s="17"/>
      <c r="LK59" s="16"/>
      <c r="LL59" s="16"/>
      <c r="LM59" s="16"/>
      <c r="LN59" s="16"/>
      <c r="LO59" s="19"/>
      <c r="LP59" s="17"/>
      <c r="LQ59" s="16"/>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7"/>
      <c r="MP59" s="16"/>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6"/>
      <c r="NO59" s="16"/>
      <c r="NP59" s="16"/>
      <c r="NQ59" s="16"/>
      <c r="NR59" s="16"/>
      <c r="NS59" s="17"/>
      <c r="NT59" s="16"/>
      <c r="NU59" s="16"/>
      <c r="NV59" s="16"/>
      <c r="NW59" s="16"/>
      <c r="NX59" s="19"/>
      <c r="NY59" s="17"/>
      <c r="NZ59" s="16"/>
      <c r="OA59" s="16"/>
      <c r="OB59" s="16"/>
      <c r="OC59" s="16"/>
      <c r="OD59" s="19"/>
      <c r="OE59" s="16"/>
      <c r="OF59" s="16"/>
      <c r="OG59" s="19"/>
      <c r="OH59" s="17"/>
      <c r="OI59" s="19"/>
      <c r="OJ59" s="16"/>
      <c r="OK59" s="16"/>
      <c r="OL59" s="16"/>
      <c r="OM59" s="19"/>
      <c r="ON59" s="16"/>
      <c r="OO59" s="16"/>
      <c r="OP59" s="19"/>
      <c r="OQ59" s="17"/>
      <c r="OR59" s="16"/>
      <c r="OS59" s="16"/>
      <c r="OT59" s="16"/>
      <c r="OU59" s="16"/>
      <c r="OV59" s="19"/>
      <c r="OW59" s="17"/>
      <c r="OX59" s="16"/>
      <c r="OY59" s="16"/>
      <c r="OZ59" s="16"/>
      <c r="PA59" s="16"/>
      <c r="PB59" s="19"/>
      <c r="PC59" s="17"/>
      <c r="PD59" s="16"/>
      <c r="PE59" s="16"/>
      <c r="PF59" s="16"/>
      <c r="PG59" s="16"/>
      <c r="PH59" s="19"/>
      <c r="PI59" s="16"/>
      <c r="PJ59" s="16"/>
      <c r="PK59" s="19"/>
      <c r="PL59" s="17"/>
      <c r="PM59" s="19"/>
      <c r="PN59" s="16"/>
      <c r="PO59" s="16"/>
      <c r="PP59" s="16"/>
      <c r="PQ59" s="19"/>
      <c r="PR59" s="16"/>
      <c r="PS59" s="16"/>
      <c r="PT59" s="19"/>
      <c r="PU59" s="17"/>
      <c r="PV59" s="16"/>
      <c r="PW59" s="16"/>
      <c r="PX59" s="16"/>
      <c r="PY59" s="16"/>
      <c r="PZ59" s="19"/>
      <c r="QA59" s="16"/>
      <c r="QB59" s="16"/>
      <c r="QC59" s="19"/>
      <c r="QD59" s="17"/>
      <c r="QE59" s="19"/>
      <c r="QF59" s="16"/>
      <c r="QG59" s="16"/>
      <c r="QH59" s="16"/>
      <c r="QI59" s="19"/>
      <c r="QJ59" s="16"/>
      <c r="QK59" s="16"/>
      <c r="QL59" s="19"/>
      <c r="QM59" s="17"/>
      <c r="QN59" s="16"/>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3">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90"/>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7"/>
      <c r="GT60" s="19"/>
      <c r="GU60" s="19"/>
      <c r="GV60" s="19"/>
      <c r="GW60" s="19"/>
      <c r="GX60" s="19"/>
      <c r="GY60" s="19"/>
      <c r="GZ60" s="19"/>
      <c r="HA60" s="17"/>
      <c r="HB60" s="4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6"/>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9"/>
      <c r="KG60" s="19"/>
      <c r="KH60" s="19"/>
      <c r="KI60" s="19"/>
      <c r="KJ60" s="19"/>
      <c r="KK60" s="19"/>
      <c r="KL60" s="19"/>
      <c r="KM60" s="19"/>
      <c r="KN60" s="49"/>
      <c r="KO60" s="19"/>
      <c r="KP60" s="19"/>
      <c r="KQ60" s="19"/>
      <c r="KR60" s="19"/>
      <c r="KS60" s="19"/>
      <c r="KT60" s="17"/>
      <c r="KU60" s="16"/>
      <c r="KV60" s="16"/>
      <c r="KW60" s="16"/>
      <c r="KX60" s="16"/>
      <c r="KY60" s="19"/>
      <c r="KZ60" s="16"/>
      <c r="LA60" s="16"/>
      <c r="LB60" s="16"/>
      <c r="LC60" s="16"/>
      <c r="LD60" s="17"/>
      <c r="LE60" s="16"/>
      <c r="LF60" s="16"/>
      <c r="LG60" s="16"/>
      <c r="LH60" s="16"/>
      <c r="LI60" s="16"/>
      <c r="LJ60" s="17"/>
      <c r="LK60" s="16"/>
      <c r="LL60" s="16"/>
      <c r="LM60" s="16"/>
      <c r="LN60" s="16"/>
      <c r="LO60" s="19"/>
      <c r="LP60" s="17"/>
      <c r="LQ60" s="16"/>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7"/>
      <c r="MP60" s="16"/>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6"/>
      <c r="NO60" s="16"/>
      <c r="NP60" s="16"/>
      <c r="NQ60" s="16"/>
      <c r="NR60" s="16"/>
      <c r="NS60" s="17"/>
      <c r="NT60" s="16"/>
      <c r="NU60" s="16"/>
      <c r="NV60" s="16"/>
      <c r="NW60" s="16"/>
      <c r="NX60" s="19"/>
      <c r="NY60" s="17"/>
      <c r="NZ60" s="16"/>
      <c r="OA60" s="16"/>
      <c r="OB60" s="16"/>
      <c r="OC60" s="16"/>
      <c r="OD60" s="19"/>
      <c r="OE60" s="16"/>
      <c r="OF60" s="16"/>
      <c r="OG60" s="19"/>
      <c r="OH60" s="17"/>
      <c r="OI60" s="19"/>
      <c r="OJ60" s="16"/>
      <c r="OK60" s="16"/>
      <c r="OL60" s="16"/>
      <c r="OM60" s="19"/>
      <c r="ON60" s="16"/>
      <c r="OO60" s="16"/>
      <c r="OP60" s="19"/>
      <c r="OQ60" s="17"/>
      <c r="OR60" s="16"/>
      <c r="OS60" s="16"/>
      <c r="OT60" s="16"/>
      <c r="OU60" s="16"/>
      <c r="OV60" s="19"/>
      <c r="OW60" s="17"/>
      <c r="OX60" s="16"/>
      <c r="OY60" s="16"/>
      <c r="OZ60" s="16"/>
      <c r="PA60" s="16"/>
      <c r="PB60" s="19"/>
      <c r="PC60" s="17"/>
      <c r="PD60" s="16"/>
      <c r="PE60" s="16"/>
      <c r="PF60" s="16"/>
      <c r="PG60" s="16"/>
      <c r="PH60" s="19"/>
      <c r="PI60" s="16"/>
      <c r="PJ60" s="16"/>
      <c r="PK60" s="19"/>
      <c r="PL60" s="17"/>
      <c r="PM60" s="19"/>
      <c r="PN60" s="16"/>
      <c r="PO60" s="16"/>
      <c r="PP60" s="16"/>
      <c r="PQ60" s="19"/>
      <c r="PR60" s="16"/>
      <c r="PS60" s="16"/>
      <c r="PT60" s="19"/>
      <c r="PU60" s="17"/>
      <c r="PV60" s="16"/>
      <c r="PW60" s="16"/>
      <c r="PX60" s="16"/>
      <c r="PY60" s="16"/>
      <c r="PZ60" s="19"/>
      <c r="QA60" s="16"/>
      <c r="QB60" s="16"/>
      <c r="QC60" s="19"/>
      <c r="QD60" s="17"/>
      <c r="QE60" s="19"/>
      <c r="QF60" s="16"/>
      <c r="QG60" s="16"/>
      <c r="QH60" s="16"/>
      <c r="QI60" s="19"/>
      <c r="QJ60" s="16"/>
      <c r="QK60" s="16"/>
      <c r="QL60" s="19"/>
      <c r="QM60" s="17"/>
      <c r="QN60" s="16"/>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3">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90"/>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7"/>
      <c r="GT61" s="19"/>
      <c r="GU61" s="19"/>
      <c r="GV61" s="19"/>
      <c r="GW61" s="19"/>
      <c r="GX61" s="19"/>
      <c r="GY61" s="19"/>
      <c r="GZ61" s="19"/>
      <c r="HA61" s="17"/>
      <c r="HB61" s="4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6"/>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9"/>
      <c r="KG61" s="19"/>
      <c r="KH61" s="19"/>
      <c r="KI61" s="19"/>
      <c r="KJ61" s="19"/>
      <c r="KK61" s="19"/>
      <c r="KL61" s="19"/>
      <c r="KM61" s="19"/>
      <c r="KN61" s="49"/>
      <c r="KO61" s="19"/>
      <c r="KP61" s="19"/>
      <c r="KQ61" s="19"/>
      <c r="KR61" s="19"/>
      <c r="KS61" s="19"/>
      <c r="KT61" s="17"/>
      <c r="KU61" s="16"/>
      <c r="KV61" s="16"/>
      <c r="KW61" s="16"/>
      <c r="KX61" s="16"/>
      <c r="KY61" s="19"/>
      <c r="KZ61" s="16"/>
      <c r="LA61" s="16"/>
      <c r="LB61" s="16"/>
      <c r="LC61" s="16"/>
      <c r="LD61" s="17"/>
      <c r="LE61" s="16"/>
      <c r="LF61" s="16"/>
      <c r="LG61" s="16"/>
      <c r="LH61" s="16"/>
      <c r="LI61" s="16"/>
      <c r="LJ61" s="17"/>
      <c r="LK61" s="16"/>
      <c r="LL61" s="16"/>
      <c r="LM61" s="16"/>
      <c r="LN61" s="16"/>
      <c r="LO61" s="19"/>
      <c r="LP61" s="17"/>
      <c r="LQ61" s="16"/>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7"/>
      <c r="MP61" s="16"/>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6"/>
      <c r="NO61" s="16"/>
      <c r="NP61" s="16"/>
      <c r="NQ61" s="16"/>
      <c r="NR61" s="16"/>
      <c r="NS61" s="17"/>
      <c r="NT61" s="16"/>
      <c r="NU61" s="16"/>
      <c r="NV61" s="16"/>
      <c r="NW61" s="16"/>
      <c r="NX61" s="19"/>
      <c r="NY61" s="17"/>
      <c r="NZ61" s="16"/>
      <c r="OA61" s="16"/>
      <c r="OB61" s="16"/>
      <c r="OC61" s="16"/>
      <c r="OD61" s="19"/>
      <c r="OE61" s="16"/>
      <c r="OF61" s="16"/>
      <c r="OG61" s="19"/>
      <c r="OH61" s="17"/>
      <c r="OI61" s="19"/>
      <c r="OJ61" s="16"/>
      <c r="OK61" s="16"/>
      <c r="OL61" s="16"/>
      <c r="OM61" s="19"/>
      <c r="ON61" s="16"/>
      <c r="OO61" s="16"/>
      <c r="OP61" s="19"/>
      <c r="OQ61" s="17"/>
      <c r="OR61" s="16"/>
      <c r="OS61" s="16"/>
      <c r="OT61" s="16"/>
      <c r="OU61" s="16"/>
      <c r="OV61" s="19"/>
      <c r="OW61" s="17"/>
      <c r="OX61" s="16"/>
      <c r="OY61" s="16"/>
      <c r="OZ61" s="16"/>
      <c r="PA61" s="16"/>
      <c r="PB61" s="19"/>
      <c r="PC61" s="17"/>
      <c r="PD61" s="16"/>
      <c r="PE61" s="16"/>
      <c r="PF61" s="16"/>
      <c r="PG61" s="16"/>
      <c r="PH61" s="19"/>
      <c r="PI61" s="16"/>
      <c r="PJ61" s="16"/>
      <c r="PK61" s="19"/>
      <c r="PL61" s="17"/>
      <c r="PM61" s="19"/>
      <c r="PN61" s="16"/>
      <c r="PO61" s="16"/>
      <c r="PP61" s="16"/>
      <c r="PQ61" s="19"/>
      <c r="PR61" s="16"/>
      <c r="PS61" s="16"/>
      <c r="PT61" s="19"/>
      <c r="PU61" s="17"/>
      <c r="PV61" s="16"/>
      <c r="PW61" s="16"/>
      <c r="PX61" s="16"/>
      <c r="PY61" s="16"/>
      <c r="PZ61" s="19"/>
      <c r="QA61" s="16"/>
      <c r="QB61" s="16"/>
      <c r="QC61" s="19"/>
      <c r="QD61" s="17"/>
      <c r="QE61" s="19"/>
      <c r="QF61" s="16"/>
      <c r="QG61" s="16"/>
      <c r="QH61" s="16"/>
      <c r="QI61" s="19"/>
      <c r="QJ61" s="16"/>
      <c r="QK61" s="16"/>
      <c r="QL61" s="19"/>
      <c r="QM61" s="17"/>
      <c r="QN61" s="16"/>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3">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3">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3">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3">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3">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3">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3">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3">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3">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3">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3">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3">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3">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3">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3">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3">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3">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3">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3">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ColWidth="11.44140625" defaultRowHeight="15.9" customHeight="1" x14ac:dyDescent="0.25"/>
  <cols>
    <col min="1" max="1" width="4.6640625" style="112" customWidth="1"/>
    <col min="2" max="2" width="10.6640625" style="112" customWidth="1"/>
    <col min="3" max="3" width="35.6640625" style="112" customWidth="1"/>
    <col min="4" max="4" width="18.6640625" style="112" customWidth="1"/>
    <col min="5" max="16384" width="11.44140625" style="112"/>
  </cols>
  <sheetData>
    <row r="2" spans="2:4" ht="39" customHeight="1" x14ac:dyDescent="0.25">
      <c r="B2" s="430" t="s">
        <v>424</v>
      </c>
      <c r="C2" s="430"/>
      <c r="D2" s="430"/>
    </row>
    <row r="3" spans="2:4" s="158" customFormat="1" ht="15.9" customHeight="1" thickBot="1" x14ac:dyDescent="0.3">
      <c r="B3" s="159"/>
      <c r="C3" s="159"/>
      <c r="D3" s="159"/>
    </row>
    <row r="4" spans="2:4" ht="28.5" customHeight="1" x14ac:dyDescent="0.25">
      <c r="B4" s="394" t="s">
        <v>84</v>
      </c>
      <c r="C4" s="395"/>
      <c r="D4" s="212" t="s">
        <v>85</v>
      </c>
    </row>
    <row r="5" spans="2:4" ht="15.9" customHeight="1" x14ac:dyDescent="0.3">
      <c r="B5" s="175" t="s">
        <v>249</v>
      </c>
      <c r="C5" s="258"/>
      <c r="D5" s="216">
        <f>+IF(Indice!$D$7="Bancos",VLOOKUP(Indice!$D$6,Bancos!$A:$AAV,MATCH(Indice!$C$49,Bancos!$A$1:$AAV$1,0)+ROW(A1)-1,0),IF(Indice!$D$7="CFC",VLOOKUP(Indice!$D$6,CFC!$A:$ABM,MATCH(Indice!$C$49,Bancos!$A$1:$AAV$1,0)+ROW(A1)-1,0),VLOOKUP(Indice!$D$6,Coop!$A:$ABM,MATCH(Indice!$C$49,Bancos!$A$1:$AAV$1,0)+ROW(A1)-1,0)))</f>
        <v>0</v>
      </c>
    </row>
    <row r="6" spans="2:4" ht="15.9" customHeight="1" x14ac:dyDescent="0.3">
      <c r="B6" s="185" t="s">
        <v>250</v>
      </c>
      <c r="C6" s="258"/>
      <c r="D6" s="216">
        <f>+IF(Indice!$D$7="Bancos",VLOOKUP(Indice!$D$6,Bancos!$A:$AAV,MATCH(Indice!$C$49,Bancos!$A$1:$AAV$1,0)+ROW(A2)-1,0),IF(Indice!$D$7="CFC",VLOOKUP(Indice!$D$6,CFC!$A:$ABM,MATCH(Indice!$C$49,Bancos!$A$1:$AAV$1,0)+ROW(A2)-1,0),VLOOKUP(Indice!$D$6,Coop!$A:$ABM,MATCH(Indice!$C$49,Bancos!$A$1:$AAV$1,0)+ROW(A2)-1,0)))</f>
        <v>0</v>
      </c>
    </row>
    <row r="7" spans="2:4" ht="15.9" customHeight="1" x14ac:dyDescent="0.3">
      <c r="B7" s="175" t="s">
        <v>251</v>
      </c>
      <c r="C7" s="258"/>
      <c r="D7" s="216">
        <f>+IF(Indice!$D$7="Bancos",VLOOKUP(Indice!$D$6,Bancos!$A:$AAV,MATCH(Indice!$C$49,Bancos!$A$1:$AAV$1,0)+ROW(A3)-1,0),IF(Indice!$D$7="CFC",VLOOKUP(Indice!$D$6,CFC!$A:$ABM,MATCH(Indice!$C$49,Bancos!$A$1:$AAV$1,0)+ROW(A3)-1,0),VLOOKUP(Indice!$D$6,Coop!$A:$ABM,MATCH(Indice!$C$49,Bancos!$A$1:$AAV$1,0)+ROW(A3)-1,0)))</f>
        <v>0</v>
      </c>
    </row>
    <row r="8" spans="2:4" ht="15.9" customHeight="1" x14ac:dyDescent="0.3">
      <c r="B8" s="175" t="s">
        <v>252</v>
      </c>
      <c r="C8" s="258"/>
      <c r="D8" s="216">
        <f>+IF(Indice!$D$7="Bancos",VLOOKUP(Indice!$D$6,Bancos!$A:$AAV,MATCH(Indice!$C$49,Bancos!$A$1:$AAV$1,0)+ROW(A4)-1,0),IF(Indice!$D$7="CFC",VLOOKUP(Indice!$D$6,CFC!$A:$ABM,MATCH(Indice!$C$49,Bancos!$A$1:$AAV$1,0)+ROW(A4)-1,0),VLOOKUP(Indice!$D$6,Coop!$A:$ABM,MATCH(Indice!$C$49,Bancos!$A$1:$AAV$1,0)+ROW(A4)-1,0)))</f>
        <v>0</v>
      </c>
    </row>
    <row r="9" spans="2:4" ht="15.9" customHeight="1" x14ac:dyDescent="0.3">
      <c r="B9" s="175" t="s">
        <v>253</v>
      </c>
      <c r="C9" s="258"/>
      <c r="D9" s="216">
        <f>+IF(Indice!$D$7="Bancos",VLOOKUP(Indice!$D$6,Bancos!$A:$AAV,MATCH(Indice!$C$49,Bancos!$A$1:$AAV$1,0)+ROW(A5)-1,0),IF(Indice!$D$7="CFC",VLOOKUP(Indice!$D$6,CFC!$A:$ABM,MATCH(Indice!$C$49,Bancos!$A$1:$AAV$1,0)+ROW(A5)-1,0),VLOOKUP(Indice!$D$6,Coop!$A:$ABM,MATCH(Indice!$C$49,Bancos!$A$1:$AAV$1,0)+ROW(A5)-1,0)))</f>
        <v>0</v>
      </c>
    </row>
    <row r="10" spans="2:4" ht="15.9" customHeight="1" x14ac:dyDescent="0.3">
      <c r="B10" s="175" t="s">
        <v>254</v>
      </c>
      <c r="C10" s="258"/>
      <c r="D10" s="216">
        <f>+IF(Indice!$D$7="Bancos",VLOOKUP(Indice!$D$6,Bancos!$A:$AAV,MATCH(Indice!$C$49,Bancos!$A$1:$AAV$1,0)+ROW(A6)-1,0),IF(Indice!$D$7="CFC",VLOOKUP(Indice!$D$6,CFC!$A:$ABM,MATCH(Indice!$C$49,Bancos!$A$1:$AAV$1,0)+ROW(A6)-1,0),VLOOKUP(Indice!$D$6,Coop!$A:$ABM,MATCH(Indice!$C$49,Bancos!$A$1:$AAV$1,0)+ROW(A6)-1,0)))</f>
        <v>0</v>
      </c>
    </row>
    <row r="11" spans="2:4" ht="15.9" customHeight="1" x14ac:dyDescent="0.3">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 customHeight="1" thickBot="1" x14ac:dyDescent="0.35">
      <c r="B12" s="443" t="s">
        <v>256</v>
      </c>
      <c r="C12" s="444"/>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5" sqref="B5"/>
    </sheetView>
  </sheetViews>
  <sheetFormatPr baseColWidth="10" defaultColWidth="11.44140625" defaultRowHeight="15.9" customHeight="1" x14ac:dyDescent="0.25"/>
  <cols>
    <col min="1" max="1" width="8.33203125" style="112" customWidth="1"/>
    <col min="2" max="2" width="10.6640625" style="112" customWidth="1"/>
    <col min="3" max="3" width="43.44140625" style="112" customWidth="1"/>
    <col min="4" max="4" width="13.6640625" style="112" customWidth="1"/>
    <col min="5" max="16384" width="11.44140625" style="112"/>
  </cols>
  <sheetData>
    <row r="2" spans="2:4" ht="38.25" customHeight="1" x14ac:dyDescent="0.25">
      <c r="B2" s="430" t="s">
        <v>425</v>
      </c>
      <c r="C2" s="430"/>
      <c r="D2" s="430"/>
    </row>
    <row r="3" spans="2:4" ht="15.9" customHeight="1" thickBot="1" x14ac:dyDescent="0.3">
      <c r="B3" s="159"/>
      <c r="C3" s="159"/>
      <c r="D3" s="159"/>
    </row>
    <row r="4" spans="2:4" ht="31.5" customHeight="1" x14ac:dyDescent="0.25">
      <c r="B4" s="402" t="s">
        <v>84</v>
      </c>
      <c r="C4" s="403"/>
      <c r="D4" s="212" t="s">
        <v>193</v>
      </c>
    </row>
    <row r="5" spans="2:4" ht="15.9" customHeight="1" x14ac:dyDescent="0.3">
      <c r="B5" s="175" t="s">
        <v>263</v>
      </c>
      <c r="C5" s="258"/>
      <c r="D5" s="220">
        <f>+IF(Indice!$D$7="Bancos",VLOOKUP(Indice!$D$6,Bancos!$A:$AAV,MATCH(Indice!$C$50,Bancos!$A$1:$AAV$1,0)+ROW(A1)-1,0),IF(Indice!$D$7="CFC",VLOOKUP(Indice!$D$6,CFC!$A:$ABM,MATCH(Indice!$C$50,Bancos!$A$1:$AAV$1,0)+ROW(A1)-1,0),VLOOKUP(Indice!$D$6,Coop!$A:$ABM,MATCH(Indice!$C$50,Bancos!$A$1:$AAV$1,0)+ROW(A1)-1,0)))</f>
        <v>0</v>
      </c>
    </row>
    <row r="6" spans="2:4" ht="15.9" customHeight="1" x14ac:dyDescent="0.3">
      <c r="B6" s="175" t="s">
        <v>264</v>
      </c>
      <c r="C6" s="258"/>
      <c r="D6" s="220">
        <f>+IF(Indice!$D$7="Bancos",VLOOKUP(Indice!$D$6,Bancos!$A:$AAV,MATCH(Indice!$C$50,Bancos!$A$1:$AAV$1,0)+ROW(A2)-1,0),IF(Indice!$D$7="CFC",VLOOKUP(Indice!$D$6,CFC!$A:$ABM,MATCH(Indice!$C$50,Bancos!$A$1:$AAV$1,0)+ROW(A2)-1,0),VLOOKUP(Indice!$D$6,Coop!$A:$ABM,MATCH(Indice!$C$50,Bancos!$A$1:$AAV$1,0)+ROW(A2)-1,0)))</f>
        <v>0.4</v>
      </c>
    </row>
    <row r="7" spans="2:4" ht="15.9" customHeight="1" x14ac:dyDescent="0.3">
      <c r="B7" s="175" t="s">
        <v>265</v>
      </c>
      <c r="C7" s="258"/>
      <c r="D7" s="220">
        <f>+IF(Indice!$D$7="Bancos",VLOOKUP(Indice!$D$6,Bancos!$A:$AAV,MATCH(Indice!$C$50,Bancos!$A$1:$AAV$1,0)+ROW(A3)-1,0),IF(Indice!$D$7="CFC",VLOOKUP(Indice!$D$6,CFC!$A:$ABM,MATCH(Indice!$C$50,Bancos!$A$1:$AAV$1,0)+ROW(A3)-1,0),VLOOKUP(Indice!$D$6,Coop!$A:$ABM,MATCH(Indice!$C$50,Bancos!$A$1:$AAV$1,0)+ROW(A3)-1,0)))</f>
        <v>0.4</v>
      </c>
    </row>
    <row r="8" spans="2:4" ht="15.9" customHeight="1" x14ac:dyDescent="0.3">
      <c r="B8" s="175" t="s">
        <v>266</v>
      </c>
      <c r="C8" s="258"/>
      <c r="D8" s="220">
        <f>+IF(Indice!$D$7="Bancos",VLOOKUP(Indice!$D$6,Bancos!$A:$AAV,MATCH(Indice!$C$50,Bancos!$A$1:$AAV$1,0)+ROW(A4)-1,0),IF(Indice!$D$7="CFC",VLOOKUP(Indice!$D$6,CFC!$A:$ABM,MATCH(Indice!$C$50,Bancos!$A$1:$AAV$1,0)+ROW(A4)-1,0),VLOOKUP(Indice!$D$6,Coop!$A:$ABM,MATCH(Indice!$C$50,Bancos!$A$1:$AAV$1,0)+ROW(A4)-1,0)))</f>
        <v>0.4</v>
      </c>
    </row>
    <row r="9" spans="2:4" ht="15.9" customHeight="1" x14ac:dyDescent="0.3">
      <c r="B9" s="175" t="s">
        <v>267</v>
      </c>
      <c r="C9" s="258"/>
      <c r="D9" s="220">
        <f>+IF(Indice!$D$7="Bancos",VLOOKUP(Indice!$D$6,Bancos!$A:$AAV,MATCH(Indice!$C$50,Bancos!$A$1:$AAV$1,0)+ROW(A5)-1,0),IF(Indice!$D$7="CFC",VLOOKUP(Indice!$D$6,CFC!$A:$ABM,MATCH(Indice!$C$50,Bancos!$A$1:$AAV$1,0)+ROW(A5)-1,0),VLOOKUP(Indice!$D$6,Coop!$A:$ABM,MATCH(Indice!$C$50,Bancos!$A$1:$AAV$1,0)+ROW(A5)-1,0)))</f>
        <v>0.6</v>
      </c>
    </row>
    <row r="10" spans="2:4" ht="15.9" customHeight="1" x14ac:dyDescent="0.3">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 customHeight="1" x14ac:dyDescent="0.3">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 customHeight="1" thickBot="1" x14ac:dyDescent="0.35">
      <c r="B12" s="447" t="s">
        <v>270</v>
      </c>
      <c r="C12" s="444"/>
      <c r="D12" s="291">
        <f>+IF(Indice!$D$7="Bancos",VLOOKUP(Indice!$D$6,Bancos!$A:$AAV,MATCH(Indice!$C$50,Bancos!$A$1:$AAV$1,0)+ROW(A8)-1,0),IF(Indice!$D$7="CFC",VLOOKUP(Indice!$D$6,CFC!$A:$ABM,MATCH(Indice!$C$50,Bancos!$A$1:$AAV$1,0)+ROW(A8)-1,0),VLOOKUP(Indice!$D$6,Coop!$A:$ABM,MATCH(Indice!$C$50,Bancos!$A$1:$AAV$1,0)+ROW(A8)-1,0)))</f>
        <v>0.2</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9"/>
  <sheetViews>
    <sheetView showGridLines="0" workbookViewId="0">
      <selection activeCell="B3" sqref="B3"/>
    </sheetView>
  </sheetViews>
  <sheetFormatPr baseColWidth="10" defaultColWidth="11.44140625" defaultRowHeight="15.9" customHeight="1" x14ac:dyDescent="0.25"/>
  <cols>
    <col min="1" max="1" width="10.109375" style="112" customWidth="1"/>
    <col min="2" max="2" width="10.6640625" style="112" customWidth="1"/>
    <col min="3" max="3" width="35.6640625" style="112" customWidth="1"/>
    <col min="4" max="4" width="14.44140625" style="112" customWidth="1"/>
    <col min="5" max="16384" width="11.44140625" style="112"/>
  </cols>
  <sheetData>
    <row r="2" spans="2:6" ht="31.5" customHeight="1" x14ac:dyDescent="0.25">
      <c r="B2" s="430" t="s">
        <v>427</v>
      </c>
      <c r="C2" s="430"/>
      <c r="D2" s="430"/>
    </row>
    <row r="3" spans="2:6" ht="15.9" customHeight="1" thickBot="1" x14ac:dyDescent="0.3"/>
    <row r="4" spans="2:6" ht="15.9" customHeight="1" thickBot="1" x14ac:dyDescent="0.3">
      <c r="B4" s="448" t="s">
        <v>10</v>
      </c>
      <c r="C4" s="449"/>
      <c r="D4" s="450"/>
      <c r="F4" s="215"/>
    </row>
    <row r="5" spans="2:6" ht="29.25" customHeight="1" thickBot="1" x14ac:dyDescent="0.3">
      <c r="B5" s="451" t="s">
        <v>84</v>
      </c>
      <c r="C5" s="452"/>
      <c r="D5" s="192" t="s">
        <v>193</v>
      </c>
    </row>
    <row r="6" spans="2:6" ht="15.9" customHeight="1" x14ac:dyDescent="0.25">
      <c r="B6" s="428" t="s">
        <v>244</v>
      </c>
      <c r="C6" s="438"/>
      <c r="D6" s="221">
        <f>+IF(Indice!$D$7="Bancos",VLOOKUP(Indice!$D$6,Bancos!$A:$AAV,MATCH(Indice!$C$51,Bancos!$A$1:$AAV$1,0)+ROW(A1)-1,0),IF(Indice!$D$7="CFC",VLOOKUP(Indice!$D$6,CFC!$A:$ABM,MATCH(Indice!$C$51,Bancos!$A$1:$AAV$1,0)+ROW(A1)-1,0),VLOOKUP(Indice!$D$6,Coop!$A:$ABM,MATCH(Indice!$C$51,Bancos!$A$1:$AAV$1,0)+ROW(A1)-1,0)))</f>
        <v>0</v>
      </c>
    </row>
    <row r="7" spans="2:6" ht="15.9" customHeight="1" x14ac:dyDescent="0.25">
      <c r="B7" s="428" t="s">
        <v>245</v>
      </c>
      <c r="C7" s="438"/>
      <c r="D7" s="221">
        <f>+IF(Indice!$D$7="Bancos",VLOOKUP(Indice!$D$6,Bancos!$A:$AAV,MATCH(Indice!$C$51,Bancos!$A$1:$AAV$1,0)+ROW(A2)-1,0),IF(Indice!$D$7="CFC",VLOOKUP(Indice!$D$6,CFC!$A:$ABM,MATCH(Indice!$C$51,Bancos!$A$1:$AAV$1,0)+ROW(A2)-1,0),VLOOKUP(Indice!$D$6,Coop!$A:$ABM,MATCH(Indice!$C$51,Bancos!$A$1:$AAV$1,0)+ROW(A2)-1,0)))</f>
        <v>0</v>
      </c>
    </row>
    <row r="8" spans="2:6" ht="15.9" customHeight="1" x14ac:dyDescent="0.25">
      <c r="B8" s="428" t="s">
        <v>246</v>
      </c>
      <c r="C8" s="438"/>
      <c r="D8" s="221">
        <f>+IF(Indice!$D$7="Bancos",VLOOKUP(Indice!$D$6,Bancos!$A:$AAV,MATCH(Indice!$C$51,Bancos!$A$1:$AAV$1,0)+ROW(A3)-1,0),IF(Indice!$D$7="CFC",VLOOKUP(Indice!$D$6,CFC!$A:$ABM,MATCH(Indice!$C$51,Bancos!$A$1:$AAV$1,0)+ROW(A3)-1,0),VLOOKUP(Indice!$D$6,Coop!$A:$ABM,MATCH(Indice!$C$51,Bancos!$A$1:$AAV$1,0)+ROW(A3)-1,0)))</f>
        <v>1</v>
      </c>
    </row>
    <row r="9" spans="2:6" ht="15.9" customHeight="1" x14ac:dyDescent="0.25">
      <c r="B9" s="428" t="s">
        <v>247</v>
      </c>
      <c r="C9" s="438"/>
      <c r="D9" s="221">
        <f>+IF(Indice!$D$7="Bancos",VLOOKUP(Indice!$D$6,Bancos!$A:$AAV,MATCH(Indice!$C$51,Bancos!$A$1:$AAV$1,0)+ROW(A4)-1,0),IF(Indice!$D$7="CFC",VLOOKUP(Indice!$D$6,CFC!$A:$ABM,MATCH(Indice!$C$51,Bancos!$A$1:$AAV$1,0)+ROW(A4)-1,0),VLOOKUP(Indice!$D$6,Coop!$A:$ABM,MATCH(Indice!$C$51,Bancos!$A$1:$AAV$1,0)+ROW(A4)-1,0)))</f>
        <v>0</v>
      </c>
    </row>
    <row r="10" spans="2:6" ht="15.9" customHeight="1" thickBot="1" x14ac:dyDescent="0.3">
      <c r="B10" s="439" t="s">
        <v>248</v>
      </c>
      <c r="C10" s="440"/>
      <c r="D10" s="222">
        <f>+IF(Indice!$D$7="Bancos",VLOOKUP(Indice!$D$6,Bancos!$A:$AAV,MATCH(Indice!$C$51,Bancos!$A$1:$AAV$1,0)+ROW(A5)-1,0),IF(Indice!$D$7="CFC",VLOOKUP(Indice!$D$6,CFC!$A:$ABM,MATCH(Indice!$C$51,Bancos!$A$1:$AAV$1,0)+ROW(A5)-1,0),VLOOKUP(Indice!$D$6,Coop!$A:$ABM,MATCH(Indice!$C$51,Bancos!$A$1:$AAV$1,0)+ROW(A5)-1,0)))</f>
        <v>0</v>
      </c>
    </row>
    <row r="11" spans="2:6" ht="15.9" customHeight="1" x14ac:dyDescent="0.25">
      <c r="B11" s="209"/>
      <c r="C11" s="209"/>
      <c r="D11" s="210"/>
    </row>
    <row r="12" spans="2:6" ht="15.9" customHeight="1" thickBot="1" x14ac:dyDescent="0.3"/>
    <row r="13" spans="2:6" ht="15.9" customHeight="1" thickBot="1" x14ac:dyDescent="0.3">
      <c r="B13" s="448" t="s">
        <v>83</v>
      </c>
      <c r="C13" s="449"/>
      <c r="D13" s="450"/>
    </row>
    <row r="14" spans="2:6" ht="31.5" customHeight="1" thickBot="1" x14ac:dyDescent="0.3">
      <c r="B14" s="451" t="s">
        <v>84</v>
      </c>
      <c r="C14" s="452"/>
      <c r="D14" s="192" t="s">
        <v>193</v>
      </c>
    </row>
    <row r="15" spans="2:6" ht="15.9" customHeight="1" x14ac:dyDescent="0.25">
      <c r="B15" s="428" t="s">
        <v>244</v>
      </c>
      <c r="C15" s="438"/>
      <c r="D15" s="292">
        <f>+IF(Indice!$D$7="Bancos",VLOOKUP(Indice!$D$6,Bancos!$A:$AAV,MATCH(Indice!$C$52,Bancos!$A$1:$AAV$1,0)+ROW(A1)-1,0),IF(Indice!$D$7="CFC",VLOOKUP(Indice!$D$6,CFC!$A:$ABM,MATCH(Indice!$C$52,Bancos!$A$1:$AAV$1,0)+ROW(A1)-1,0),VLOOKUP(Indice!$D$6,Coop!$A:$ABM,MATCH(Indice!$C$52,Bancos!$A$1:$AAV$1,0)+ROW(A1)-1,0)))</f>
        <v>0</v>
      </c>
    </row>
    <row r="16" spans="2:6" ht="15.9" customHeight="1" x14ac:dyDescent="0.25">
      <c r="B16" s="428" t="s">
        <v>245</v>
      </c>
      <c r="C16" s="438"/>
      <c r="D16" s="293">
        <f>+IF(Indice!$D$7="Bancos",VLOOKUP(Indice!$D$6,Bancos!$A:$AAV,MATCH(Indice!$C$52,Bancos!$A$1:$AAV$1,0)+ROW(A2)-1,0),IF(Indice!$D$7="CFC",VLOOKUP(Indice!$D$6,CFC!$A:$ABM,MATCH(Indice!$C$52,Bancos!$A$1:$AAV$1,0)+ROW(A2)-1,0),VLOOKUP(Indice!$D$6,Coop!$A:$ABM,MATCH(Indice!$C$52,Bancos!$A$1:$AAV$1,0)+ROW(A2)-1,0)))</f>
        <v>0.25</v>
      </c>
    </row>
    <row r="17" spans="2:4" ht="15.9" customHeight="1" x14ac:dyDescent="0.25">
      <c r="B17" s="428" t="s">
        <v>246</v>
      </c>
      <c r="C17" s="438"/>
      <c r="D17" s="293">
        <f>+IF(Indice!$D$7="Bancos",VLOOKUP(Indice!$D$6,Bancos!$A:$AAV,MATCH(Indice!$C$52,Bancos!$A$1:$AAV$1,0)+ROW(A3)-1,0),IF(Indice!$D$7="CFC",VLOOKUP(Indice!$D$6,CFC!$A:$ABM,MATCH(Indice!$C$52,Bancos!$A$1:$AAV$1,0)+ROW(A3)-1,0),VLOOKUP(Indice!$D$6,Coop!$A:$ABM,MATCH(Indice!$C$52,Bancos!$A$1:$AAV$1,0)+ROW(A3)-1,0)))</f>
        <v>0.75</v>
      </c>
    </row>
    <row r="18" spans="2:4" ht="15.9" customHeight="1" x14ac:dyDescent="0.25">
      <c r="B18" s="428" t="s">
        <v>247</v>
      </c>
      <c r="C18" s="438"/>
      <c r="D18" s="293">
        <f>+IF(Indice!$D$7="Bancos",VLOOKUP(Indice!$D$6,Bancos!$A:$AAV,MATCH(Indice!$C$52,Bancos!$A$1:$AAV$1,0)+ROW(A4)-1,0),IF(Indice!$D$7="CFC",VLOOKUP(Indice!$D$6,CFC!$A:$ABM,MATCH(Indice!$C$52,Bancos!$A$1:$AAV$1,0)+ROW(A4)-1,0),VLOOKUP(Indice!$D$6,Coop!$A:$ABM,MATCH(Indice!$C$52,Bancos!$A$1:$AAV$1,0)+ROW(A4)-1,0)))</f>
        <v>0</v>
      </c>
    </row>
    <row r="19" spans="2:4" ht="15.9" customHeight="1" thickBot="1" x14ac:dyDescent="0.3">
      <c r="B19" s="439" t="s">
        <v>248</v>
      </c>
      <c r="C19" s="440"/>
      <c r="D19" s="294">
        <f>+IF(Indice!$D$7="Bancos",VLOOKUP(Indice!$D$6,Bancos!$A:$AAV,MATCH(Indice!$C$52,Bancos!$A$1:$AAV$1,0)+ROW(A5)-1,0),IF(Indice!$D$7="CFC",VLOOKUP(Indice!$D$6,CFC!$A:$ABM,MATCH(Indice!$C$52,Bancos!$A$1:$AAV$1,0)+ROW(A5)-1,0),VLOOKUP(Indice!$D$6,Coop!$A:$ABM,MATCH(Indice!$C$52,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ColWidth="11.44140625" defaultRowHeight="15.9" customHeight="1" x14ac:dyDescent="0.25"/>
  <cols>
    <col min="1" max="1" width="11.44140625" style="112"/>
    <col min="2" max="2" width="10.6640625" style="112" customWidth="1"/>
    <col min="3" max="3" width="35.6640625" style="112" customWidth="1"/>
    <col min="4" max="4" width="13.6640625" style="112" customWidth="1"/>
    <col min="5" max="16384" width="11.44140625" style="112"/>
  </cols>
  <sheetData>
    <row r="2" spans="2:5" ht="37.5" customHeight="1" x14ac:dyDescent="0.25">
      <c r="B2" s="453" t="s">
        <v>424</v>
      </c>
      <c r="C2" s="453"/>
      <c r="D2" s="453"/>
    </row>
    <row r="3" spans="2:5" s="158" customFormat="1" ht="15.9" customHeight="1" thickBot="1" x14ac:dyDescent="0.3">
      <c r="B3" s="159"/>
      <c r="C3" s="159"/>
      <c r="D3" s="159"/>
      <c r="E3" s="179"/>
    </row>
    <row r="4" spans="2:5" ht="29.25" customHeight="1" thickBot="1" x14ac:dyDescent="0.3">
      <c r="B4" s="454" t="s">
        <v>84</v>
      </c>
      <c r="C4" s="455"/>
      <c r="D4" s="192" t="s">
        <v>193</v>
      </c>
    </row>
    <row r="5" spans="2:5" ht="15.9" customHeight="1" x14ac:dyDescent="0.25">
      <c r="B5" s="223" t="s">
        <v>249</v>
      </c>
      <c r="C5" s="224"/>
      <c r="D5" s="225">
        <f>+IF(Indice!$D$7="Bancos",VLOOKUP(Indice!$D$6,Bancos!$A:$AAV,MATCH(Indice!$C$53,Bancos!$A$1:$AAV$1,0)+ROW(A1)-1,0),IF(Indice!$D$7="CFC",VLOOKUP(Indice!$D$6,CFC!$A:$ABM,MATCH(Indice!$C$53,Bancos!$A$1:$AAV$1,0)+ROW(A1)-1,0),VLOOKUP(Indice!$D$6,Coop!$A:$ABM,MATCH(Indice!$C$53,Bancos!$A$1:$AAV$1,0)+ROW(A1)-1,0)))</f>
        <v>0</v>
      </c>
    </row>
    <row r="6" spans="2:5" ht="15.9" customHeight="1" x14ac:dyDescent="0.25">
      <c r="B6" s="175" t="s">
        <v>250</v>
      </c>
      <c r="C6" s="226"/>
      <c r="D6" s="225">
        <f>+IF(Indice!$D$7="Bancos",VLOOKUP(Indice!$D$6,Bancos!$A:$AAV,MATCH(Indice!$C$53,Bancos!$A$1:$AAV$1,0)+ROW(A2)-1,0),IF(Indice!$D$7="CFC",VLOOKUP(Indice!$D$6,CFC!$A:$ABM,MATCH(Indice!$C$53,Bancos!$A$1:$AAV$1,0)+ROW(A2)-1,0),VLOOKUP(Indice!$D$6,Coop!$A:$ABM,MATCH(Indice!$C$53,Bancos!$A$1:$AAV$1,0)+ROW(A2)-1,0)))</f>
        <v>0</v>
      </c>
    </row>
    <row r="7" spans="2:5" ht="15.9" customHeight="1" x14ac:dyDescent="0.25">
      <c r="B7" s="175" t="s">
        <v>251</v>
      </c>
      <c r="C7" s="226"/>
      <c r="D7" s="225">
        <f>+IF(Indice!$D$7="Bancos",VLOOKUP(Indice!$D$6,Bancos!$A:$AAV,MATCH(Indice!$C$53,Bancos!$A$1:$AAV$1,0)+ROW(A3)-1,0),IF(Indice!$D$7="CFC",VLOOKUP(Indice!$D$6,CFC!$A:$ABM,MATCH(Indice!$C$53,Bancos!$A$1:$AAV$1,0)+ROW(A3)-1,0),VLOOKUP(Indice!$D$6,Coop!$A:$ABM,MATCH(Indice!$C$53,Bancos!$A$1:$AAV$1,0)+ROW(A3)-1,0)))</f>
        <v>0</v>
      </c>
    </row>
    <row r="8" spans="2:5" ht="15.9" customHeight="1" x14ac:dyDescent="0.25">
      <c r="B8" s="175" t="s">
        <v>252</v>
      </c>
      <c r="C8" s="226"/>
      <c r="D8" s="225">
        <f>+IF(Indice!$D$7="Bancos",VLOOKUP(Indice!$D$6,Bancos!$A:$AAV,MATCH(Indice!$C$53,Bancos!$A$1:$AAV$1,0)+ROW(A4)-1,0),IF(Indice!$D$7="CFC",VLOOKUP(Indice!$D$6,CFC!$A:$ABM,MATCH(Indice!$C$53,Bancos!$A$1:$AAV$1,0)+ROW(A4)-1,0),VLOOKUP(Indice!$D$6,Coop!$A:$ABM,MATCH(Indice!$C$53,Bancos!$A$1:$AAV$1,0)+ROW(A4)-1,0)))</f>
        <v>0</v>
      </c>
    </row>
    <row r="9" spans="2:5" ht="15.9" customHeight="1" x14ac:dyDescent="0.25">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 customHeight="1" x14ac:dyDescent="0.25">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 customHeight="1" x14ac:dyDescent="0.25">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 customHeight="1" thickBot="1" x14ac:dyDescent="0.3">
      <c r="B12" s="447" t="s">
        <v>256</v>
      </c>
      <c r="C12" s="456"/>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
  <sheetViews>
    <sheetView showGridLines="0" workbookViewId="0">
      <selection activeCell="B5" sqref="B5"/>
    </sheetView>
  </sheetViews>
  <sheetFormatPr baseColWidth="10" defaultColWidth="11.44140625" defaultRowHeight="13.2" x14ac:dyDescent="0.25"/>
  <cols>
    <col min="1" max="1" width="11.44140625" style="112"/>
    <col min="2" max="2" width="10.6640625" style="112" customWidth="1"/>
    <col min="3" max="3" width="35.6640625" style="112" customWidth="1"/>
    <col min="4" max="4" width="13.6640625" style="112" customWidth="1"/>
    <col min="5" max="16384" width="11.44140625" style="112"/>
  </cols>
  <sheetData>
    <row r="2" spans="2:6" ht="39" customHeight="1" x14ac:dyDescent="0.25">
      <c r="B2" s="430" t="s">
        <v>425</v>
      </c>
      <c r="C2" s="430"/>
      <c r="D2" s="430"/>
    </row>
    <row r="3" spans="2:6" s="158" customFormat="1" ht="12.75" customHeight="1" thickBot="1" x14ac:dyDescent="0.3">
      <c r="B3" s="159"/>
      <c r="C3" s="159"/>
      <c r="D3" s="159"/>
      <c r="E3" s="179"/>
    </row>
    <row r="4" spans="2:6" ht="30" customHeight="1" x14ac:dyDescent="0.25">
      <c r="B4" s="457" t="s">
        <v>84</v>
      </c>
      <c r="C4" s="458"/>
      <c r="D4" s="212" t="s">
        <v>193</v>
      </c>
      <c r="F4" s="215"/>
    </row>
    <row r="5" spans="2:6" ht="12.75" customHeight="1" x14ac:dyDescent="0.25">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5">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5">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5">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5">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5">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5">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3">
      <c r="B12" s="459" t="s">
        <v>270</v>
      </c>
      <c r="C12" s="456"/>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0"/>
  <sheetViews>
    <sheetView showGridLines="0" workbookViewId="0">
      <selection activeCell="B3" sqref="B3"/>
    </sheetView>
  </sheetViews>
  <sheetFormatPr baseColWidth="10" defaultColWidth="11.44140625" defaultRowHeight="15.9" customHeight="1" x14ac:dyDescent="0.25"/>
  <cols>
    <col min="1" max="1" width="9.33203125" style="112" customWidth="1"/>
    <col min="2" max="2" width="10.6640625" style="112" customWidth="1"/>
    <col min="3" max="3" width="35.6640625" style="112" customWidth="1"/>
    <col min="4" max="4" width="14.6640625" style="112" customWidth="1"/>
    <col min="5" max="16384" width="11.44140625" style="112"/>
  </cols>
  <sheetData>
    <row r="2" spans="2:7" ht="27.75" customHeight="1" x14ac:dyDescent="0.25">
      <c r="B2" s="430" t="s">
        <v>428</v>
      </c>
      <c r="C2" s="430"/>
      <c r="D2" s="430"/>
    </row>
    <row r="3" spans="2:7" ht="15.9" customHeight="1" thickBot="1" x14ac:dyDescent="0.3"/>
    <row r="4" spans="2:7" ht="18" customHeight="1" x14ac:dyDescent="0.25">
      <c r="B4" s="431" t="s">
        <v>10</v>
      </c>
      <c r="C4" s="432"/>
      <c r="D4" s="433"/>
      <c r="G4" s="215"/>
    </row>
    <row r="5" spans="2:7" ht="25.5" customHeight="1" x14ac:dyDescent="0.25">
      <c r="B5" s="426" t="s">
        <v>84</v>
      </c>
      <c r="C5" s="427"/>
      <c r="D5" s="187" t="s">
        <v>193</v>
      </c>
    </row>
    <row r="6" spans="2:7" ht="18.75" customHeight="1" x14ac:dyDescent="0.25">
      <c r="B6" s="428" t="s">
        <v>244</v>
      </c>
      <c r="C6" s="438"/>
      <c r="D6" s="228">
        <f>+IF(Indice!$D$7="Bancos",VLOOKUP(Indice!$D$6,Bancos!$A:$AAV,MATCH(Indice!$C$55,Bancos!$A$1:$AAV$1,0)+ROW(A1)-1,0),IF(Indice!$D$7="CFC",VLOOKUP(Indice!$D$6,CFC!$A:$ABM,MATCH(Indice!$C$55,Bancos!$A$1:$AAV$1,0)+ROW(A1)-1,0),VLOOKUP(Indice!$D$6,Coop!$A:$ABM,MATCH(Indice!$C$55,Bancos!$A$1:$AAV$1,0)+ROW(A1)-1,0)))</f>
        <v>0</v>
      </c>
    </row>
    <row r="7" spans="2:7" ht="15.9" customHeight="1" x14ac:dyDescent="0.25">
      <c r="B7" s="428" t="s">
        <v>245</v>
      </c>
      <c r="C7" s="438"/>
      <c r="D7" s="228">
        <f>+IF(Indice!$D$7="Bancos",VLOOKUP(Indice!$D$6,Bancos!$A:$AAV,MATCH(Indice!$C$55,Bancos!$A$1:$AAV$1,0)+ROW(A2)-1,0),IF(Indice!$D$7="CFC",VLOOKUP(Indice!$D$6,CFC!$A:$ABM,MATCH(Indice!$C$55,Bancos!$A$1:$AAV$1,0)+ROW(A2)-1,0),VLOOKUP(Indice!$D$6,Coop!$A:$ABM,MATCH(Indice!$C$55,Bancos!$A$1:$AAV$1,0)+ROW(A2)-1,0)))</f>
        <v>0</v>
      </c>
    </row>
    <row r="8" spans="2:7" ht="15.9" customHeight="1" x14ac:dyDescent="0.25">
      <c r="B8" s="428" t="s">
        <v>246</v>
      </c>
      <c r="C8" s="438"/>
      <c r="D8" s="228">
        <f>+IF(Indice!$D$7="Bancos",VLOOKUP(Indice!$D$6,Bancos!$A:$AAV,MATCH(Indice!$C$55,Bancos!$A$1:$AAV$1,0)+ROW(A3)-1,0),IF(Indice!$D$7="CFC",VLOOKUP(Indice!$D$6,CFC!$A:$ABM,MATCH(Indice!$C$55,Bancos!$A$1:$AAV$1,0)+ROW(A3)-1,0),VLOOKUP(Indice!$D$6,Coop!$A:$ABM,MATCH(Indice!$C$55,Bancos!$A$1:$AAV$1,0)+ROW(A3)-1,0)))</f>
        <v>0.6</v>
      </c>
    </row>
    <row r="9" spans="2:7" ht="15.9" customHeight="1" x14ac:dyDescent="0.25">
      <c r="B9" s="428" t="s">
        <v>247</v>
      </c>
      <c r="C9" s="438"/>
      <c r="D9" s="228">
        <f>+IF(Indice!$D$7="Bancos",VLOOKUP(Indice!$D$6,Bancos!$A:$AAV,MATCH(Indice!$C$55,Bancos!$A$1:$AAV$1,0)+ROW(A4)-1,0),IF(Indice!$D$7="CFC",VLOOKUP(Indice!$D$6,CFC!$A:$ABM,MATCH(Indice!$C$55,Bancos!$A$1:$AAV$1,0)+ROW(A4)-1,0),VLOOKUP(Indice!$D$6,Coop!$A:$ABM,MATCH(Indice!$C$55,Bancos!$A$1:$AAV$1,0)+ROW(A4)-1,0)))</f>
        <v>0.4</v>
      </c>
    </row>
    <row r="10" spans="2:7" ht="15.9" customHeight="1" thickBot="1" x14ac:dyDescent="0.3">
      <c r="B10" s="439" t="s">
        <v>248</v>
      </c>
      <c r="C10" s="440"/>
      <c r="D10" s="229">
        <f>+IF(Indice!$D$7="Bancos",VLOOKUP(Indice!$D$6,Bancos!$A:$AAV,MATCH(Indice!$C$55,Bancos!$A$1:$AAV$1,0)+ROW(A5)-1,0),IF(Indice!$D$7="CFC",VLOOKUP(Indice!$D$6,CFC!$A:$ABM,MATCH(Indice!$C$55,Bancos!$A$1:$AAV$1,0)+ROW(A5)-1,0),VLOOKUP(Indice!$D$6,Coop!$A:$ABM,MATCH(Indice!$C$55,Bancos!$A$1:$AAV$1,0)+ROW(A5)-1,0)))</f>
        <v>0</v>
      </c>
    </row>
    <row r="11" spans="2:7" ht="15.9" customHeight="1" x14ac:dyDescent="0.25">
      <c r="B11" s="209"/>
      <c r="C11" s="209"/>
      <c r="D11" s="210"/>
    </row>
    <row r="13" spans="2:7" ht="15.9" customHeight="1" thickBot="1" x14ac:dyDescent="0.3"/>
    <row r="14" spans="2:7" ht="15.9" customHeight="1" x14ac:dyDescent="0.25">
      <c r="B14" s="431" t="s">
        <v>83</v>
      </c>
      <c r="C14" s="432"/>
      <c r="D14" s="433"/>
    </row>
    <row r="15" spans="2:7" ht="29.25" customHeight="1" x14ac:dyDescent="0.25">
      <c r="B15" s="426" t="s">
        <v>84</v>
      </c>
      <c r="C15" s="427"/>
      <c r="D15" s="187" t="s">
        <v>193</v>
      </c>
    </row>
    <row r="16" spans="2:7" ht="15.9" customHeight="1" x14ac:dyDescent="0.25">
      <c r="B16" s="428" t="s">
        <v>244</v>
      </c>
      <c r="C16" s="438"/>
      <c r="D16" s="213">
        <f>+IF(Indice!$D$7="Bancos",VLOOKUP(Indice!$D$6,Bancos!$A:$AAV,MATCH(Indice!$C$56,Bancos!$A$1:$AAV$1,0)+ROW(A1)-1,0),IF(Indice!$D$7="CFC",VLOOKUP(Indice!$D$6,CFC!$A:$ABM,MATCH(Indice!$C$56,Bancos!$A$1:$AAV$1,0)+ROW(A1)-1,0),VLOOKUP(Indice!$D$6,Coop!$A:$ABM,MATCH(Indice!$C$56,Bancos!$A$1:$AAV$1,0)+ROW(A1)-1,0)))</f>
        <v>0</v>
      </c>
    </row>
    <row r="17" spans="2:4" ht="15.9" customHeight="1" x14ac:dyDescent="0.25">
      <c r="B17" s="428" t="s">
        <v>245</v>
      </c>
      <c r="C17" s="438"/>
      <c r="D17" s="213">
        <f>+IF(Indice!$D$7="Bancos",VLOOKUP(Indice!$D$6,Bancos!$A:$AAV,MATCH(Indice!$C$56,Bancos!$A$1:$AAV$1,0)+ROW(A2)-1,0),IF(Indice!$D$7="CFC",VLOOKUP(Indice!$D$6,CFC!$A:$ABM,MATCH(Indice!$C$56,Bancos!$A$1:$AAV$1,0)+ROW(A2)-1,0),VLOOKUP(Indice!$D$6,Coop!$A:$ABM,MATCH(Indice!$C$56,Bancos!$A$1:$AAV$1,0)+ROW(A2)-1,0)))</f>
        <v>0.2</v>
      </c>
    </row>
    <row r="18" spans="2:4" ht="15.9" customHeight="1" x14ac:dyDescent="0.25">
      <c r="B18" s="428" t="s">
        <v>246</v>
      </c>
      <c r="C18" s="438"/>
      <c r="D18" s="213">
        <f>+IF(Indice!$D$7="Bancos",VLOOKUP(Indice!$D$6,Bancos!$A:$AAV,MATCH(Indice!$C$56,Bancos!$A$1:$AAV$1,0)+ROW(A3)-1,0),IF(Indice!$D$7="CFC",VLOOKUP(Indice!$D$6,CFC!$A:$ABM,MATCH(Indice!$C$56,Bancos!$A$1:$AAV$1,0)+ROW(A3)-1,0),VLOOKUP(Indice!$D$6,Coop!$A:$ABM,MATCH(Indice!$C$56,Bancos!$A$1:$AAV$1,0)+ROW(A3)-1,0)))</f>
        <v>0.4</v>
      </c>
    </row>
    <row r="19" spans="2:4" ht="15.9" customHeight="1" x14ac:dyDescent="0.25">
      <c r="B19" s="428" t="s">
        <v>247</v>
      </c>
      <c r="C19" s="438"/>
      <c r="D19" s="213">
        <f>+IF(Indice!$D$7="Bancos",VLOOKUP(Indice!$D$6,Bancos!$A:$AAV,MATCH(Indice!$C$56,Bancos!$A$1:$AAV$1,0)+ROW(A4)-1,0),IF(Indice!$D$7="CFC",VLOOKUP(Indice!$D$6,CFC!$A:$ABM,MATCH(Indice!$C$56,Bancos!$A$1:$AAV$1,0)+ROW(A4)-1,0),VLOOKUP(Indice!$D$6,Coop!$A:$ABM,MATCH(Indice!$C$56,Bancos!$A$1:$AAV$1,0)+ROW(A4)-1,0)))</f>
        <v>0.4</v>
      </c>
    </row>
    <row r="20" spans="2:4" ht="15.9" customHeight="1" thickBot="1" x14ac:dyDescent="0.3">
      <c r="B20" s="439" t="s">
        <v>248</v>
      </c>
      <c r="C20" s="440"/>
      <c r="D20" s="214">
        <f>+IF(Indice!$D$7="Bancos",VLOOKUP(Indice!$D$6,Bancos!$A:$AAV,MATCH(Indice!$C$56,Bancos!$A$1:$AAV$1,0)+ROW(A5)-1,0),IF(Indice!$D$7="CFC",VLOOKUP(Indice!$D$6,CFC!$A:$ABM,MATCH(Indice!$C$56,Bancos!$A$1:$AAV$1,0)+ROW(A5)-1,0),VLOOKUP(Indice!$D$6,Coop!$A:$ABM,MATCH(Indice!$C$56,Bancos!$A$1:$AAV$1,0)+ROW(A5)-1,0)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ColWidth="11.44140625" defaultRowHeight="13.2" x14ac:dyDescent="0.25"/>
  <cols>
    <col min="1" max="1" width="8.88671875" style="112" customWidth="1"/>
    <col min="2" max="2" width="10.6640625" style="112" customWidth="1"/>
    <col min="3" max="3" width="35.6640625" style="112" customWidth="1"/>
    <col min="4" max="4" width="13.6640625" style="112" customWidth="1"/>
    <col min="5" max="16384" width="11.44140625" style="112"/>
  </cols>
  <sheetData>
    <row r="2" spans="2:5" ht="39.75" customHeight="1" x14ac:dyDescent="0.25">
      <c r="B2" s="386" t="s">
        <v>424</v>
      </c>
      <c r="C2" s="386"/>
      <c r="D2" s="386"/>
      <c r="E2" s="386"/>
    </row>
    <row r="3" spans="2:5" s="158" customFormat="1" ht="12.75" customHeight="1" thickBot="1" x14ac:dyDescent="0.3">
      <c r="B3" s="159"/>
      <c r="C3" s="159"/>
      <c r="D3" s="159"/>
      <c r="E3" s="179"/>
    </row>
    <row r="4" spans="2:5" ht="30" customHeight="1" x14ac:dyDescent="0.25">
      <c r="B4" s="460" t="s">
        <v>84</v>
      </c>
      <c r="C4" s="461"/>
      <c r="D4" s="230" t="s">
        <v>193</v>
      </c>
    </row>
    <row r="5" spans="2:5" x14ac:dyDescent="0.25">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5">
      <c r="B6" s="196" t="s">
        <v>250</v>
      </c>
      <c r="C6" s="231"/>
      <c r="D6" s="232">
        <f>+IF(Indice!$D$7="Bancos",VLOOKUP(Indice!$D$6,Bancos!$A:$AAV,MATCH(Indice!$C$57,Bancos!$A$1:$AAV$1,0)+ROW(A2)-1,0),IF(Indice!$D$7="CFC",VLOOKUP(Indice!$D$6,CFC!$A:$ABM,MATCH(Indice!$C$57,Bancos!$A$1:$AAV$1,0)+ROW(A2)-1,0),VLOOKUP(Indice!$D$6,Coop!$A:$ABM,MATCH(Indice!$C$57,Bancos!$A$1:$AAV$1,0)+ROW(A2)-1,0)))</f>
        <v>0</v>
      </c>
    </row>
    <row r="7" spans="2:5" x14ac:dyDescent="0.25">
      <c r="B7" s="193" t="s">
        <v>251</v>
      </c>
      <c r="C7" s="231"/>
      <c r="D7" s="232">
        <f>+IF(Indice!$D$7="Bancos",VLOOKUP(Indice!$D$6,Bancos!$A:$AAV,MATCH(Indice!$C$57,Bancos!$A$1:$AAV$1,0)+ROW(A3)-1,0),IF(Indice!$D$7="CFC",VLOOKUP(Indice!$D$6,CFC!$A:$ABM,MATCH(Indice!$C$57,Bancos!$A$1:$AAV$1,0)+ROW(A3)-1,0),VLOOKUP(Indice!$D$6,Coop!$A:$ABM,MATCH(Indice!$C$57,Bancos!$A$1:$AAV$1,0)+ROW(A3)-1,0)))</f>
        <v>0</v>
      </c>
    </row>
    <row r="8" spans="2:5" x14ac:dyDescent="0.25">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5">
      <c r="B9" s="193" t="s">
        <v>253</v>
      </c>
      <c r="C9" s="231"/>
      <c r="D9" s="232">
        <f>+IF(Indice!$D$7="Bancos",VLOOKUP(Indice!$D$6,Bancos!$A:$AAV,MATCH(Indice!$C$57,Bancos!$A$1:$AAV$1,0)+ROW(A5)-1,0),IF(Indice!$D$7="CFC",VLOOKUP(Indice!$D$6,CFC!$A:$ABM,MATCH(Indice!$C$57,Bancos!$A$1:$AAV$1,0)+ROW(A5)-1,0),VLOOKUP(Indice!$D$6,Coop!$A:$ABM,MATCH(Indice!$C$57,Bancos!$A$1:$AAV$1,0)+ROW(A5)-1,0)))</f>
        <v>0</v>
      </c>
    </row>
    <row r="10" spans="2:5" x14ac:dyDescent="0.25">
      <c r="B10" s="193" t="s">
        <v>254</v>
      </c>
      <c r="C10" s="231"/>
      <c r="D10" s="232">
        <f>+IF(Indice!$D$7="Bancos",VLOOKUP(Indice!$D$6,Bancos!$A:$AAV,MATCH(Indice!$C$57,Bancos!$A$1:$AAV$1,0)+ROW(A6)-1,0),IF(Indice!$D$7="CFC",VLOOKUP(Indice!$D$6,CFC!$A:$ABM,MATCH(Indice!$C$57,Bancos!$A$1:$AAV$1,0)+ROW(A6)-1,0),VLOOKUP(Indice!$D$6,Coop!$A:$ABM,MATCH(Indice!$C$57,Bancos!$A$1:$AAV$1,0)+ROW(A6)-1,0)))</f>
        <v>0</v>
      </c>
    </row>
    <row r="11" spans="2:5" x14ac:dyDescent="0.25">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3">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C5" sqref="C5"/>
    </sheetView>
  </sheetViews>
  <sheetFormatPr baseColWidth="10" defaultColWidth="9.109375" defaultRowHeight="13.2" x14ac:dyDescent="0.25"/>
  <cols>
    <col min="1" max="1" width="9.109375" style="112"/>
    <col min="2" max="2" width="10.6640625" style="112" customWidth="1"/>
    <col min="3" max="3" width="35.6640625" style="112" customWidth="1"/>
    <col min="4" max="4" width="13.6640625" style="112" customWidth="1"/>
    <col min="5" max="16384" width="9.109375" style="112"/>
  </cols>
  <sheetData>
    <row r="2" spans="2:5" ht="39" customHeight="1" x14ac:dyDescent="0.25">
      <c r="B2" s="430" t="s">
        <v>425</v>
      </c>
      <c r="C2" s="430"/>
      <c r="D2" s="430"/>
    </row>
    <row r="3" spans="2:5" s="158" customFormat="1" ht="12.75" customHeight="1" thickBot="1" x14ac:dyDescent="0.3">
      <c r="B3" s="159"/>
      <c r="C3" s="159"/>
      <c r="D3" s="159"/>
      <c r="E3" s="179"/>
    </row>
    <row r="4" spans="2:5" ht="30" customHeight="1" x14ac:dyDescent="0.25">
      <c r="B4" s="402" t="s">
        <v>84</v>
      </c>
      <c r="C4" s="403"/>
      <c r="D4" s="212" t="s">
        <v>193</v>
      </c>
    </row>
    <row r="5" spans="2:5" ht="12.75" customHeight="1" x14ac:dyDescent="0.25">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5">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5">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5">
      <c r="B8" s="185" t="s">
        <v>260</v>
      </c>
      <c r="C8" s="258"/>
      <c r="D8" s="235">
        <f>+IF(Indice!$D$7="Bancos",VLOOKUP(Indice!$D$6,Bancos!$A:$AAV,MATCH(Indice!$C$58,Bancos!$A$1:$AAV$1,0)+ROW(A4)-1,0),IF(Indice!$D$7="CFC",VLOOKUP(Indice!$D$6,CFC!$A:$ABM,MATCH(Indice!$C$58,Bancos!$A$1:$AAV$1,0)+ROW(A4)-1,0),VLOOKUP(Indice!$D$6,Coop!$A:$ABM,MATCH(Indice!$C$58,Bancos!$A$1:$AAV$1,0)+ROW(A4)-1,0)))</f>
        <v>0.2</v>
      </c>
    </row>
    <row r="9" spans="2:5" ht="12.75" customHeight="1" x14ac:dyDescent="0.25">
      <c r="B9" s="185" t="s">
        <v>261</v>
      </c>
      <c r="C9" s="258"/>
      <c r="D9" s="235">
        <f>+IF(Indice!$D$7="Bancos",VLOOKUP(Indice!$D$6,Bancos!$A:$AAV,MATCH(Indice!$C$58,Bancos!$A$1:$AAV$1,0)+ROW(A5)-1,0),IF(Indice!$D$7="CFC",VLOOKUP(Indice!$D$6,CFC!$A:$ABM,MATCH(Indice!$C$58,Bancos!$A$1:$AAV$1,0)+ROW(A5)-1,0),VLOOKUP(Indice!$D$6,Coop!$A:$ABM,MATCH(Indice!$C$58,Bancos!$A$1:$AAV$1,0)+ROW(A5)-1,0)))</f>
        <v>0.2</v>
      </c>
    </row>
    <row r="10" spans="2:5" ht="12.75" customHeight="1" x14ac:dyDescent="0.25">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5">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8" thickBot="1" x14ac:dyDescent="0.3">
      <c r="B12" s="211" t="s">
        <v>256</v>
      </c>
      <c r="C12" s="178"/>
      <c r="D12" s="295">
        <f>+IF(Indice!$D$7="Bancos",VLOOKUP(Indice!$D$6,Bancos!$A:$AAV,MATCH(Indice!$C$58,Bancos!$A$1:$AAV$1,0)+ROW(A8)-1,0),IF(Indice!$D$7="CFC",VLOOKUP(Indice!$D$6,CFC!$A:$ABM,MATCH(Indice!$C$58,Bancos!$A$1:$AAV$1,0)+ROW(A8)-1,0),VLOOKUP(Indice!$D$6,Coop!$A:$ABM,MATCH(Indice!$C$58,Bancos!$A$1:$AAV$1,0)+ROW(A8)-1,0)))</f>
        <v>0.2</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workbookViewId="0">
      <selection activeCell="A3" sqref="A3"/>
    </sheetView>
  </sheetViews>
  <sheetFormatPr baseColWidth="10" defaultColWidth="11.44140625" defaultRowHeight="13.2" x14ac:dyDescent="0.25"/>
  <cols>
    <col min="1" max="1" width="8.5546875" style="112" customWidth="1"/>
    <col min="2" max="2" width="29.33203125" style="112" customWidth="1"/>
    <col min="3" max="3" width="65.109375" style="112" customWidth="1"/>
    <col min="4" max="4" width="14" style="112" bestFit="1" customWidth="1"/>
    <col min="5" max="16384" width="11.44140625" style="112"/>
  </cols>
  <sheetData>
    <row r="2" spans="2:5" ht="39" customHeight="1" x14ac:dyDescent="0.25">
      <c r="B2" s="381" t="s">
        <v>429</v>
      </c>
      <c r="C2" s="381"/>
      <c r="D2" s="381"/>
    </row>
    <row r="3" spans="2:5" s="158" customFormat="1" ht="13.8" thickBot="1" x14ac:dyDescent="0.3">
      <c r="B3" s="236"/>
      <c r="C3" s="236"/>
    </row>
    <row r="4" spans="2:5" ht="30" customHeight="1" x14ac:dyDescent="0.25">
      <c r="B4" s="402" t="s">
        <v>84</v>
      </c>
      <c r="C4" s="403"/>
      <c r="D4" s="237" t="s">
        <v>85</v>
      </c>
    </row>
    <row r="5" spans="2:5" ht="14.4" x14ac:dyDescent="0.3">
      <c r="B5" s="164" t="s">
        <v>274</v>
      </c>
      <c r="C5" s="150"/>
      <c r="D5" s="238">
        <f>+IF(Indice!$D$7="Bancos",VLOOKUP(Indice!$D$6,Bancos!$A:$AAV,MATCH(Indice!$C$59,Bancos!$A$1:$AAV$1,0)+ROW(A1)-1,0),IF(Indice!$D$7="CFC",VLOOKUP(Indice!$D$6,CFC!$A:$ABM,MATCH(Indice!$C$59,Bancos!$A$1:$AAV$1,0)+ROW(A1)-1,0),VLOOKUP(Indice!$D$6,Coop!$A:$ABM,MATCH(Indice!$C$59,Bancos!$A$1:$AAV$1,0)+ROW(A1)-1,0)))</f>
        <v>0.3</v>
      </c>
      <c r="E5" s="162"/>
    </row>
    <row r="6" spans="2:5" ht="14.4" x14ac:dyDescent="0.25">
      <c r="B6" s="149" t="s">
        <v>275</v>
      </c>
      <c r="C6" s="150"/>
      <c r="D6" s="238">
        <f>+IF(Indice!$D$7="Bancos",VLOOKUP(Indice!$D$6,Bancos!$A:$AAV,MATCH(Indice!$C$59,Bancos!$A$1:$AAV$1,0)+ROW(A2)-1,0),IF(Indice!$D$7="CFC",VLOOKUP(Indice!$D$6,CFC!$A:$ABM,MATCH(Indice!$C$59,Bancos!$A$1:$AAV$1,0)+ROW(A2)-1,0),VLOOKUP(Indice!$D$6,Coop!$A:$ABM,MATCH(Indice!$C$59,Bancos!$A$1:$AAV$1,0)+ROW(A2)-1,0)))</f>
        <v>0.2</v>
      </c>
    </row>
    <row r="7" spans="2:5" ht="14.4" x14ac:dyDescent="0.25">
      <c r="B7" s="149" t="s">
        <v>276</v>
      </c>
      <c r="C7" s="150"/>
      <c r="D7" s="238">
        <f>+IF(Indice!$D$7="Bancos",VLOOKUP(Indice!$D$6,Bancos!$A:$AAV,MATCH(Indice!$C$59,Bancos!$A$1:$AAV$1,0)+ROW(A3)-1,0),IF(Indice!$D$7="CFC",VLOOKUP(Indice!$D$6,CFC!$A:$ABM,MATCH(Indice!$C$59,Bancos!$A$1:$AAV$1,0)+ROW(A3)-1,0),VLOOKUP(Indice!$D$6,Coop!$A:$ABM,MATCH(Indice!$C$59,Bancos!$A$1:$AAV$1,0)+ROW(A3)-1,0)))</f>
        <v>0</v>
      </c>
    </row>
    <row r="8" spans="2:5" ht="14.4" x14ac:dyDescent="0.25">
      <c r="B8" s="149" t="s">
        <v>277</v>
      </c>
      <c r="C8" s="150"/>
      <c r="D8" s="238">
        <f>+IF(Indice!$D$7="Bancos",VLOOKUP(Indice!$D$6,Bancos!$A:$AAV,MATCH(Indice!$C$59,Bancos!$A$1:$AAV$1,0)+ROW(A4)-1,0),IF(Indice!$D$7="CFC",VLOOKUP(Indice!$D$6,CFC!$A:$ABM,MATCH(Indice!$C$59,Bancos!$A$1:$AAV$1,0)+ROW(A4)-1,0),VLOOKUP(Indice!$D$6,Coop!$A:$ABM,MATCH(Indice!$C$59,Bancos!$A$1:$AAV$1,0)+ROW(A4)-1,0)))</f>
        <v>0.133333333333333</v>
      </c>
    </row>
    <row r="9" spans="2:5" ht="14.4" x14ac:dyDescent="0.25">
      <c r="B9" s="149" t="s">
        <v>278</v>
      </c>
      <c r="C9" s="150"/>
      <c r="D9" s="238">
        <f>+IF(Indice!$D$7="Bancos",VLOOKUP(Indice!$D$6,Bancos!$A:$AAV,MATCH(Indice!$C$59,Bancos!$A$1:$AAV$1,0)+ROW(A5)-1,0),IF(Indice!$D$7="CFC",VLOOKUP(Indice!$D$6,CFC!$A:$ABM,MATCH(Indice!$C$59,Bancos!$A$1:$AAV$1,0)+ROW(A5)-1,0),VLOOKUP(Indice!$D$6,Coop!$A:$ABM,MATCH(Indice!$C$59,Bancos!$A$1:$AAV$1,0)+ROW(A5)-1,0)))</f>
        <v>0</v>
      </c>
    </row>
    <row r="10" spans="2:5" ht="20.25" customHeight="1" x14ac:dyDescent="0.25">
      <c r="B10" s="149" t="s">
        <v>279</v>
      </c>
      <c r="C10" s="150"/>
      <c r="D10" s="238">
        <f>+IF(Indice!$D$7="Bancos",VLOOKUP(Indice!$D$6,Bancos!$A:$AAV,MATCH(Indice!$C$59,Bancos!$A$1:$AAV$1,0)+ROW(A6)-1,0),IF(Indice!$D$7="CFC",VLOOKUP(Indice!$D$6,CFC!$A:$ABM,MATCH(Indice!$C$59,Bancos!$A$1:$AAV$1,0)+ROW(A6)-1,0),VLOOKUP(Indice!$D$6,Coop!$A:$ABM,MATCH(Indice!$C$59,Bancos!$A$1:$AAV$1,0)+ROW(A6)-1,0)))</f>
        <v>3.3333333333333298E-2</v>
      </c>
    </row>
    <row r="11" spans="2:5" ht="13.5" customHeight="1" x14ac:dyDescent="0.25">
      <c r="B11" s="149" t="s">
        <v>280</v>
      </c>
      <c r="C11" s="150"/>
      <c r="D11" s="238">
        <f>+IF(Indice!$D$7="Bancos",VLOOKUP(Indice!$D$6,Bancos!$A:$AAV,MATCH(Indice!$C$59,Bancos!$A$1:$AAV$1,0)+ROW(A7)-1,0),IF(Indice!$D$7="CFC",VLOOKUP(Indice!$D$6,CFC!$A:$ABM,MATCH(Indice!$C$59,Bancos!$A$1:$AAV$1,0)+ROW(A7)-1,0),VLOOKUP(Indice!$D$6,Coop!$A:$ABM,MATCH(Indice!$C$59,Bancos!$A$1:$AAV$1,0)+ROW(A7)-1,0)))</f>
        <v>0.233333333333333</v>
      </c>
    </row>
    <row r="12" spans="2:5" ht="14.4" x14ac:dyDescent="0.25">
      <c r="B12" s="149" t="s">
        <v>146</v>
      </c>
      <c r="C12" s="150"/>
      <c r="D12" s="238">
        <f>+IF(Indice!$D$7="Bancos",VLOOKUP(Indice!$D$6,Bancos!$A:$AAV,MATCH(Indice!$C$59,Bancos!$A$1:$AAV$1,0)+ROW(A8)-1,0),IF(Indice!$D$7="CFC",VLOOKUP(Indice!$D$6,CFC!$A:$ABM,MATCH(Indice!$C$59,Bancos!$A$1:$AAV$1,0)+ROW(A8)-1,0),VLOOKUP(Indice!$D$6,Coop!$A:$ABM,MATCH(Indice!$C$59,Bancos!$A$1:$AAV$1,0)+ROW(A8)-1,0)))</f>
        <v>0.1</v>
      </c>
    </row>
    <row r="13" spans="2:5" ht="15" thickBot="1" x14ac:dyDescent="0.3">
      <c r="B13" s="152"/>
      <c r="C13" s="153"/>
      <c r="D13" s="239"/>
    </row>
    <row r="14" spans="2:5" ht="13.5" customHeight="1" x14ac:dyDescent="0.25"/>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3"/>
  <sheetViews>
    <sheetView showGridLines="0" workbookViewId="0">
      <selection activeCell="B5" sqref="B5"/>
    </sheetView>
  </sheetViews>
  <sheetFormatPr baseColWidth="10" defaultColWidth="11.44140625" defaultRowHeight="13.2" x14ac:dyDescent="0.25"/>
  <cols>
    <col min="1" max="1" width="11.44140625" style="112"/>
    <col min="2" max="2" width="10.6640625" style="112" customWidth="1"/>
    <col min="3" max="3" width="57.109375" style="112" customWidth="1"/>
    <col min="4" max="4" width="14" style="112" bestFit="1" customWidth="1"/>
    <col min="5" max="16384" width="11.44140625" style="112"/>
  </cols>
  <sheetData>
    <row r="2" spans="2:4" ht="42.75" customHeight="1" x14ac:dyDescent="0.25">
      <c r="B2" s="381" t="s">
        <v>430</v>
      </c>
      <c r="C2" s="381"/>
      <c r="D2" s="381"/>
    </row>
    <row r="3" spans="2:4" s="158" customFormat="1" ht="12.75" customHeight="1" thickBot="1" x14ac:dyDescent="0.3">
      <c r="B3" s="159"/>
      <c r="C3" s="159"/>
      <c r="D3" s="179"/>
    </row>
    <row r="4" spans="2:4" ht="30" customHeight="1" x14ac:dyDescent="0.25">
      <c r="B4" s="402" t="s">
        <v>84</v>
      </c>
      <c r="C4" s="403"/>
      <c r="D4" s="163" t="s">
        <v>85</v>
      </c>
    </row>
    <row r="5" spans="2:4" ht="14.4" x14ac:dyDescent="0.3">
      <c r="B5" s="164" t="s">
        <v>281</v>
      </c>
      <c r="C5" s="150"/>
      <c r="D5" s="240">
        <f>+IF(Indice!$D$7="Bancos",VLOOKUP(Indice!$D$6,Bancos!$A:$AAV,MATCH(Indice!$C$60,Bancos!$A$1:$AAV$1,0)+ROW(A1)-1,0),IF(Indice!$D$7="CFC",VLOOKUP(Indice!$D$6,CFC!$A:$ABM,MATCH(Indice!$C$60,Bancos!$A$1:$AAV$1,0)+ROW(A1)-1,0),VLOOKUP(Indice!$D$6,Coop!$A:$ABM,MATCH(Indice!$C$60,Bancos!$A$1:$AAV$1,0)+ROW(A1)-1,0)))</f>
        <v>0</v>
      </c>
    </row>
    <row r="6" spans="2:4" ht="14.4" x14ac:dyDescent="0.3">
      <c r="B6" s="149" t="s">
        <v>282</v>
      </c>
      <c r="C6" s="150"/>
      <c r="D6" s="240">
        <f>+IF(Indice!$D$7="Bancos",VLOOKUP(Indice!$D$6,Bancos!$A:$AAV,MATCH(Indice!$C$60,Bancos!$A$1:$AAV$1,0)+ROW(A2)-1,0),IF(Indice!$D$7="CFC",VLOOKUP(Indice!$D$6,CFC!$A:$ABM,MATCH(Indice!$C$60,Bancos!$A$1:$AAV$1,0)+ROW(A2)-1,0),VLOOKUP(Indice!$D$6,Coop!$A:$ABM,MATCH(Indice!$C$60,Bancos!$A$1:$AAV$1,0)+ROW(A2)-1,0)))</f>
        <v>0.4</v>
      </c>
    </row>
    <row r="7" spans="2:4" ht="14.4" x14ac:dyDescent="0.3">
      <c r="B7" s="149" t="s">
        <v>283</v>
      </c>
      <c r="C7" s="150"/>
      <c r="D7" s="240">
        <f>+IF(Indice!$D$7="Bancos",VLOOKUP(Indice!$D$6,Bancos!$A:$AAV,MATCH(Indice!$C$60,Bancos!$A$1:$AAV$1,0)+ROW(A3)-1,0),IF(Indice!$D$7="CFC",VLOOKUP(Indice!$D$6,CFC!$A:$ABM,MATCH(Indice!$C$60,Bancos!$A$1:$AAV$1,0)+ROW(A3)-1,0),VLOOKUP(Indice!$D$6,Coop!$A:$ABM,MATCH(Indice!$C$60,Bancos!$A$1:$AAV$1,0)+ROW(A3)-1,0)))</f>
        <v>6.6666666666666693E-2</v>
      </c>
    </row>
    <row r="8" spans="2:4" ht="14.4" x14ac:dyDescent="0.3">
      <c r="B8" s="149" t="s">
        <v>284</v>
      </c>
      <c r="C8" s="150"/>
      <c r="D8" s="240">
        <f>+IF(Indice!$D$7="Bancos",VLOOKUP(Indice!$D$6,Bancos!$A:$AAV,MATCH(Indice!$C$60,Bancos!$A$1:$AAV$1,0)+ROW(A4)-1,0),IF(Indice!$D$7="CFC",VLOOKUP(Indice!$D$6,CFC!$A:$ABM,MATCH(Indice!$C$60,Bancos!$A$1:$AAV$1,0)+ROW(A4)-1,0),VLOOKUP(Indice!$D$6,Coop!$A:$ABM,MATCH(Indice!$C$60,Bancos!$A$1:$AAV$1,0)+ROW(A4)-1,0)))</f>
        <v>0.233333333333333</v>
      </c>
    </row>
    <row r="9" spans="2:4" ht="14.4" x14ac:dyDescent="0.3">
      <c r="B9" s="149" t="s">
        <v>285</v>
      </c>
      <c r="C9" s="150"/>
      <c r="D9" s="240">
        <f>+IF(Indice!$D$7="Bancos",VLOOKUP(Indice!$D$6,Bancos!$A:$AAV,MATCH(Indice!$C$60,Bancos!$A$1:$AAV$1,0)+ROW(A5)-1,0),IF(Indice!$D$7="CFC",VLOOKUP(Indice!$D$6,CFC!$A:$ABM,MATCH(Indice!$C$60,Bancos!$A$1:$AAV$1,0)+ROW(A5)-1,0),VLOOKUP(Indice!$D$6,Coop!$A:$ABM,MATCH(Indice!$C$60,Bancos!$A$1:$AAV$1,0)+ROW(A5)-1,0)))</f>
        <v>0.16666666666666699</v>
      </c>
    </row>
    <row r="10" spans="2:4" ht="14.4" x14ac:dyDescent="0.3">
      <c r="B10" s="149" t="s">
        <v>286</v>
      </c>
      <c r="C10" s="150"/>
      <c r="D10" s="240">
        <f>+IF(Indice!$D$7="Bancos",VLOOKUP(Indice!$D$6,Bancos!$A:$AAV,MATCH(Indice!$C$60,Bancos!$A$1:$AAV$1,0)+ROW(A6)-1,0),IF(Indice!$D$7="CFC",VLOOKUP(Indice!$D$6,CFC!$A:$ABM,MATCH(Indice!$C$60,Bancos!$A$1:$AAV$1,0)+ROW(A6)-1,0),VLOOKUP(Indice!$D$6,Coop!$A:$ABM,MATCH(Indice!$C$60,Bancos!$A$1:$AAV$1,0)+ROW(A6)-1,0)))</f>
        <v>0.1</v>
      </c>
    </row>
    <row r="11" spans="2:4" ht="14.4" x14ac:dyDescent="0.3">
      <c r="B11" s="149" t="s">
        <v>287</v>
      </c>
      <c r="C11" s="150"/>
      <c r="D11" s="240">
        <f>+IF(Indice!$D$7="Bancos",VLOOKUP(Indice!$D$6,Bancos!$A:$AAV,MATCH(Indice!$C$60,Bancos!$A$1:$AAV$1,0)+ROW(A7)-1,0),IF(Indice!$D$7="CFC",VLOOKUP(Indice!$D$6,CFC!$A:$ABM,MATCH(Indice!$C$60,Bancos!$A$1:$AAV$1,0)+ROW(A7)-1,0),VLOOKUP(Indice!$D$6,Coop!$A:$ABM,MATCH(Indice!$C$60,Bancos!$A$1:$AAV$1,0)+ROW(A7)-1,0)))</f>
        <v>3.3333333333333298E-2</v>
      </c>
    </row>
    <row r="12" spans="2:4" ht="14.4" x14ac:dyDescent="0.3">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8" thickBot="1" x14ac:dyDescent="0.3">
      <c r="B13" s="152"/>
      <c r="C13" s="153"/>
      <c r="D13" s="241"/>
    </row>
    <row r="43" spans="3:3" ht="13.8" x14ac:dyDescent="0.3">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
  <sheetViews>
    <sheetView workbookViewId="0">
      <selection activeCell="D6" sqref="D6"/>
    </sheetView>
  </sheetViews>
  <sheetFormatPr baseColWidth="10" defaultColWidth="11.44140625" defaultRowHeight="15.9" customHeight="1" x14ac:dyDescent="0.25"/>
  <cols>
    <col min="1" max="1" width="4.88671875" style="109" customWidth="1"/>
    <col min="2" max="3" width="11.44140625" style="109"/>
    <col min="4" max="4" width="14.33203125" style="109" customWidth="1"/>
    <col min="5" max="16384" width="11.44140625" style="109"/>
  </cols>
  <sheetData>
    <row r="2" spans="2:7" ht="15.9" customHeight="1" x14ac:dyDescent="0.25">
      <c r="B2" s="362" t="s">
        <v>352</v>
      </c>
      <c r="C2" s="362"/>
      <c r="D2" s="362"/>
      <c r="E2" s="362"/>
      <c r="F2" s="362"/>
      <c r="G2" s="362"/>
    </row>
    <row r="3" spans="2:7" ht="15.9" customHeight="1" x14ac:dyDescent="0.25">
      <c r="B3" s="362"/>
      <c r="C3" s="362"/>
      <c r="D3" s="362"/>
      <c r="E3" s="362"/>
      <c r="F3" s="362"/>
      <c r="G3" s="362"/>
    </row>
    <row r="4" spans="2:7" ht="15.9" customHeight="1" x14ac:dyDescent="0.25">
      <c r="B4" s="362"/>
      <c r="C4" s="362"/>
      <c r="D4" s="362"/>
      <c r="E4" s="362"/>
      <c r="F4" s="362"/>
      <c r="G4" s="362"/>
    </row>
    <row r="5" spans="2:7" ht="33" customHeight="1" x14ac:dyDescent="0.25">
      <c r="B5" s="363" t="s">
        <v>84</v>
      </c>
      <c r="C5" s="364"/>
      <c r="D5" s="110" t="s">
        <v>85</v>
      </c>
    </row>
    <row r="6" spans="2:7" ht="15.9" customHeight="1" x14ac:dyDescent="0.25">
      <c r="B6" s="365" t="s">
        <v>86</v>
      </c>
      <c r="C6" s="366"/>
      <c r="D6" s="111">
        <f>IF(Indice!D$7="Bancos",VLOOKUP(Indice!D$6,Bancos!$A:$AAV,MATCH(Indice!C$12,Bancos!$A$1:$AAV$1,0)+ROW(A1)-1,0),IF(Indice!D$7="CFC",VLOOKUP(Indice!D$6,CFC!$A:$ABM,MATCH(Indice!C$12,Bancos!$A$1:$AAV$1,0)+ROW(A1)-1,0),VLOOKUP(Indice!D$6,Coop!$A:$ABM,MATCH(Indice!C$12,Bancos!$A$1:$AAV$1,0)+ROW(A1)-1,0)))</f>
        <v>1</v>
      </c>
    </row>
    <row r="7" spans="2:7" ht="15.9" customHeight="1" x14ac:dyDescent="0.25">
      <c r="B7" s="367" t="s">
        <v>87</v>
      </c>
      <c r="C7" s="368"/>
      <c r="D7" s="305">
        <f>IF(Indice!D$7="Bancos",VLOOKUP(Indice!D$6,Bancos!$A:$AAV,MATCH(Indice!C$12,Bancos!$A$1:$AAV$1,0)+ROW(A2)-1,0),IF(Indice!D$7="CFC",VLOOKUP(Indice!D$6,CFC!$A:$ABM,MATCH(Indice!C$12,Bancos!$A$1:$AAV$1,0)+ROW(A2)-1,0),VLOOKUP(Indice!D$6,Coop!$A:$ABM,MATCH(Indice!C$12,Bancos!$A$1:$AAV$1,0)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3"/>
  <sheetViews>
    <sheetView showGridLines="0" workbookViewId="0">
      <selection activeCell="B5" sqref="B5"/>
    </sheetView>
  </sheetViews>
  <sheetFormatPr baseColWidth="10" defaultColWidth="11.44140625" defaultRowHeight="13.2" x14ac:dyDescent="0.25"/>
  <cols>
    <col min="1" max="1" width="5" style="112" customWidth="1"/>
    <col min="2" max="2" width="10.6640625" style="112" customWidth="1"/>
    <col min="3" max="3" width="38.88671875" style="112" customWidth="1"/>
    <col min="4" max="4" width="14" style="112" bestFit="1" customWidth="1"/>
    <col min="5" max="16384" width="11.44140625" style="112"/>
  </cols>
  <sheetData>
    <row r="2" spans="2:5" ht="67.5" customHeight="1" x14ac:dyDescent="0.25">
      <c r="B2" s="386" t="s">
        <v>431</v>
      </c>
      <c r="C2" s="386"/>
      <c r="D2" s="386"/>
      <c r="E2" s="386"/>
    </row>
    <row r="3" spans="2:5" s="179" customFormat="1" ht="13.8" thickBot="1" x14ac:dyDescent="0.3">
      <c r="B3" s="236"/>
      <c r="C3" s="236"/>
    </row>
    <row r="4" spans="2:5" ht="30" customHeight="1" x14ac:dyDescent="0.25">
      <c r="B4" s="402" t="s">
        <v>84</v>
      </c>
      <c r="C4" s="403"/>
      <c r="D4" s="163" t="s">
        <v>85</v>
      </c>
    </row>
    <row r="5" spans="2:5" x14ac:dyDescent="0.25">
      <c r="B5" s="243" t="s">
        <v>288</v>
      </c>
      <c r="C5" s="150"/>
      <c r="D5" s="244">
        <f>+IF(Indice!$D$7="Bancos",VLOOKUP(Indice!$D$6,Bancos!$A:$AAV,MATCH(Indice!$C$61,Bancos!$A$1:$AAV$1,0)+ROW(A1)-1,0),IF(Indice!$D$7="CFC",VLOOKUP(Indice!$D$6,CFC!$A:$ABM,MATCH(Indice!$C$61,Bancos!$A$1:$AAV$1,0)+ROW(A1)-1,0),VLOOKUP(Indice!$D$6,Coop!$A:$ABM,MATCH(Indice!$C$61,Bancos!$A$1:$AAV$1,0)+ROW(A1)-1,0)))</f>
        <v>0.16666666666666699</v>
      </c>
    </row>
    <row r="6" spans="2:5" x14ac:dyDescent="0.25">
      <c r="B6" s="168" t="s">
        <v>289</v>
      </c>
      <c r="C6" s="150"/>
      <c r="D6" s="244">
        <f>+IF(Indice!$D$7="Bancos",VLOOKUP(Indice!$D$6,Bancos!$A:$AAV,MATCH(Indice!$C$61,Bancos!$A$1:$AAV$1,0)+ROW(A2)-1,0),IF(Indice!$D$7="CFC",VLOOKUP(Indice!$D$6,CFC!$A:$ABM,MATCH(Indice!$C$61,Bancos!$A$1:$AAV$1,0)+ROW(A2)-1,0),VLOOKUP(Indice!$D$6,Coop!$A:$ABM,MATCH(Indice!$C$61,Bancos!$A$1:$AAV$1,0)+ROW(A2)-1,0)))</f>
        <v>0.233333333333333</v>
      </c>
    </row>
    <row r="7" spans="2:5" x14ac:dyDescent="0.25">
      <c r="B7" s="168" t="s">
        <v>290</v>
      </c>
      <c r="C7" s="150"/>
      <c r="D7" s="244">
        <f>+IF(Indice!$D$7="Bancos",VLOOKUP(Indice!$D$6,Bancos!$A:$AAV,MATCH(Indice!$C$61,Bancos!$A$1:$AAV$1,0)+ROW(A3)-1,0),IF(Indice!$D$7="CFC",VLOOKUP(Indice!$D$6,CFC!$A:$ABM,MATCH(Indice!$C$61,Bancos!$A$1:$AAV$1,0)+ROW(A3)-1,0),VLOOKUP(Indice!$D$6,Coop!$A:$ABM,MATCH(Indice!$C$61,Bancos!$A$1:$AAV$1,0)+ROW(A3)-1,0)))</f>
        <v>0.2</v>
      </c>
    </row>
    <row r="8" spans="2:5" x14ac:dyDescent="0.25">
      <c r="B8" s="168" t="s">
        <v>291</v>
      </c>
      <c r="C8" s="150"/>
      <c r="D8" s="244">
        <f>+IF(Indice!$D$7="Bancos",VLOOKUP(Indice!$D$6,Bancos!$A:$AAV,MATCH(Indice!$C$61,Bancos!$A$1:$AAV$1,0)+ROW(A4)-1,0),IF(Indice!$D$7="CFC",VLOOKUP(Indice!$D$6,CFC!$A:$ABM,MATCH(Indice!$C$61,Bancos!$A$1:$AAV$1,0)+ROW(A4)-1,0),VLOOKUP(Indice!$D$6,Coop!$A:$ABM,MATCH(Indice!$C$61,Bancos!$A$1:$AAV$1,0)+ROW(A4)-1,0)))</f>
        <v>0</v>
      </c>
    </row>
    <row r="9" spans="2:5" x14ac:dyDescent="0.25">
      <c r="B9" s="168" t="s">
        <v>292</v>
      </c>
      <c r="C9" s="150"/>
      <c r="D9" s="244">
        <f>+IF(Indice!$D$7="Bancos",VLOOKUP(Indice!$D$6,Bancos!$A:$AAV,MATCH(Indice!$C$61,Bancos!$A$1:$AAV$1,0)+ROW(A5)-1,0),IF(Indice!$D$7="CFC",VLOOKUP(Indice!$D$6,CFC!$A:$ABM,MATCH(Indice!$C$61,Bancos!$A$1:$AAV$1,0)+ROW(A5)-1,0),VLOOKUP(Indice!$D$6,Coop!$A:$ABM,MATCH(Indice!$C$61,Bancos!$A$1:$AAV$1,0)+ROW(A5)-1,0)))</f>
        <v>0</v>
      </c>
    </row>
    <row r="10" spans="2:5" x14ac:dyDescent="0.25">
      <c r="B10" s="168" t="s">
        <v>293</v>
      </c>
      <c r="C10" s="150"/>
      <c r="D10" s="244">
        <f>+IF(Indice!$D$7="Bancos",VLOOKUP(Indice!$D$6,Bancos!$A:$AAV,MATCH(Indice!$C$61,Bancos!$A$1:$AAV$1,0)+ROW(A6)-1,0),IF(Indice!$D$7="CFC",VLOOKUP(Indice!$D$6,CFC!$A:$ABM,MATCH(Indice!$C$61,Bancos!$A$1:$AAV$1,0)+ROW(A6)-1,0),VLOOKUP(Indice!$D$6,Coop!$A:$ABM,MATCH(Indice!$C$61,Bancos!$A$1:$AAV$1,0)+ROW(A6)-1,0)))</f>
        <v>0.4</v>
      </c>
    </row>
    <row r="11" spans="2:5" x14ac:dyDescent="0.25">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8" thickBot="1" x14ac:dyDescent="0.3">
      <c r="B12" s="245" t="s">
        <v>146</v>
      </c>
      <c r="C12" s="153"/>
      <c r="D12" s="246">
        <f>+IF(Indice!$D$7="Bancos",VLOOKUP(Indice!$D$6,Bancos!$A:$AAV,MATCH(Indice!$C$61,Bancos!$A$1:$AAV$1,0)+ROW(A8)-1,0),IF(Indice!$D$7="CFC",VLOOKUP(Indice!$D$6,CFC!$A:$ABM,MATCH(Indice!$C$61,Bancos!$A$1:$AAV$1,0)+ROW(A8)-1,0),VLOOKUP(Indice!$D$6,Coop!$A:$ABM,MATCH(Indice!$C$61,Bancos!$A$1:$AAV$1,0)+ROW(A8)-1,0)))</f>
        <v>0</v>
      </c>
    </row>
    <row r="13" spans="2:5" ht="14.4" x14ac:dyDescent="0.3">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workbookViewId="0">
      <selection activeCell="E11" sqref="E11"/>
    </sheetView>
  </sheetViews>
  <sheetFormatPr baseColWidth="10" defaultColWidth="11.44140625" defaultRowHeight="13.2" x14ac:dyDescent="0.25"/>
  <cols>
    <col min="1" max="1" width="7.5546875" style="112" customWidth="1"/>
    <col min="2" max="2" width="24.109375" style="112" customWidth="1"/>
    <col min="3" max="3" width="12.44140625" style="112" customWidth="1"/>
    <col min="4" max="16384" width="11.44140625" style="112"/>
  </cols>
  <sheetData>
    <row r="1" spans="2:9" ht="15.9" customHeight="1" x14ac:dyDescent="0.25"/>
    <row r="2" spans="2:9" ht="40.5" customHeight="1" x14ac:dyDescent="0.25">
      <c r="B2" s="369" t="s">
        <v>406</v>
      </c>
      <c r="C2" s="369" t="s">
        <v>88</v>
      </c>
      <c r="D2" s="369" t="s">
        <v>88</v>
      </c>
      <c r="E2" s="369" t="s">
        <v>88</v>
      </c>
      <c r="F2" s="369" t="s">
        <v>88</v>
      </c>
      <c r="G2" s="369" t="s">
        <v>88</v>
      </c>
      <c r="H2" s="369" t="s">
        <v>88</v>
      </c>
      <c r="I2" s="369" t="s">
        <v>88</v>
      </c>
    </row>
    <row r="3" spans="2:9" ht="15.9" customHeight="1" x14ac:dyDescent="0.25"/>
    <row r="4" spans="2:9" ht="37.5" customHeight="1" x14ac:dyDescent="0.25">
      <c r="B4" s="113" t="s">
        <v>84</v>
      </c>
      <c r="C4" s="114" t="s">
        <v>89</v>
      </c>
      <c r="D4" s="115"/>
      <c r="E4" s="115"/>
    </row>
    <row r="5" spans="2:9" ht="15.9" customHeight="1" x14ac:dyDescent="0.25">
      <c r="B5" s="116" t="s">
        <v>90</v>
      </c>
      <c r="C5" s="251">
        <f>+IF(Indice!D$7="Bancos",VLOOKUP(Indice!D$6,Bancos!$A:$AAV,MATCH(Indice!C$13,Bancos!$A$1:$AAV$1,0)+ROW(A1)-1,0),IF(Indice!D$7="CFC",VLOOKUP(Indice!D$6,CFC!$A:$ABM,MATCH(Indice!C$13,Bancos!$A$1:$AAV$1,0)+ROW(A1)-1,0),VLOOKUP(Indice!D$6,Coop!$A:$ABM,MATCH(Indice!C$13,Bancos!$A$1:$AAV$1,0)+ROW(A1)-1,0)))</f>
        <v>0.353333333333333</v>
      </c>
      <c r="D5" s="115"/>
      <c r="E5" s="115"/>
    </row>
    <row r="6" spans="2:9" ht="15.9" customHeight="1" x14ac:dyDescent="0.25">
      <c r="B6" s="116" t="s">
        <v>91</v>
      </c>
      <c r="C6" s="251">
        <f>+IF(Indice!D$7="Bancos",VLOOKUP(Indice!D$6,Bancos!$A:$AAV,MATCH(Indice!C$13,Bancos!$A$1:$AAV$1,0)+ROW(A2)-1,0),IF(Indice!D$7="CFC",VLOOKUP(Indice!D$6,CFC!$A:$ABM,MATCH(Indice!C$13,Bancos!$A$1:$AAV$1,0)+ROW(A2)-1,0),VLOOKUP(Indice!D$6,Coop!$A:$ABM,MATCH(Indice!C$13,Bancos!$A$1:$AAV$1,0)+ROW(A2)-1,0)))</f>
        <v>0.29666666666666702</v>
      </c>
      <c r="D6" s="115"/>
      <c r="E6" s="115"/>
    </row>
    <row r="7" spans="2:9" ht="15.9" customHeight="1" x14ac:dyDescent="0.25">
      <c r="B7" s="116" t="s">
        <v>92</v>
      </c>
      <c r="C7" s="251">
        <f>+IF(Indice!D$7="Bancos",VLOOKUP(Indice!D$6,Bancos!$A:$AAV,MATCH(Indice!C$13,Bancos!$A$1:$AAV$1,0)+ROW(A3)-1,0),IF(Indice!D$7="CFC",VLOOKUP(Indice!D$6,CFC!$A:$ABM,MATCH(Indice!C$13,Bancos!$A$1:$AAV$1,0)+ROW(A3)-1,0),VLOOKUP(Indice!D$6,Coop!$A:$ABM,MATCH(Indice!C$13,Bancos!$A$1:$AAV$1,0)+ROW(A3)-1,0)))</f>
        <v>0.141666666666667</v>
      </c>
      <c r="D7" s="115"/>
      <c r="E7" s="115"/>
    </row>
    <row r="8" spans="2:9" ht="15.9" customHeight="1" x14ac:dyDescent="0.25">
      <c r="B8" s="117" t="s">
        <v>93</v>
      </c>
      <c r="C8" s="270">
        <f>+IF(Indice!D$7="Bancos",VLOOKUP(Indice!D$6,Bancos!$A:$AAV,MATCH(Indice!C$13,Bancos!$A$1:$AAV$1,0)+ROW(A4)-1,0),IF(Indice!D$7="CFC",VLOOKUP(Indice!D$6,CFC!$A:$ABM,MATCH(Indice!C$13,Bancos!$A$1:$AAV$1,0)+ROW(A4)-1,0),VLOOKUP(Indice!D$6,Coop!$A:$ABM,MATCH(Indice!C$13,Bancos!$A$1:$AAV$1,0)+ROW(A4)-1,0)))</f>
        <v>0.20833333333333301</v>
      </c>
      <c r="D8" s="115"/>
      <c r="E8" s="115"/>
    </row>
    <row r="9" spans="2:9" ht="15.9" customHeight="1" x14ac:dyDescent="0.3">
      <c r="B9" s="115"/>
      <c r="C9" s="118"/>
      <c r="D9" s="115"/>
      <c r="E9" s="115"/>
    </row>
    <row r="10" spans="2:9" ht="15.9" customHeight="1" x14ac:dyDescent="0.25">
      <c r="B10" s="115"/>
      <c r="C10" s="115"/>
      <c r="D10" s="115"/>
      <c r="E10" s="115"/>
    </row>
    <row r="11" spans="2:9" ht="15.9" customHeight="1" x14ac:dyDescent="0.25">
      <c r="B11" s="115"/>
      <c r="C11" s="115"/>
      <c r="D11" s="115"/>
      <c r="E11" s="115"/>
    </row>
    <row r="12" spans="2:9" ht="15.9" customHeight="1" x14ac:dyDescent="0.25">
      <c r="B12" s="115"/>
      <c r="C12" s="115"/>
      <c r="D12" s="115"/>
      <c r="E12" s="115"/>
    </row>
    <row r="13" spans="2:9" ht="15.9" customHeight="1" x14ac:dyDescent="0.25">
      <c r="B13" s="115"/>
      <c r="C13" s="115"/>
      <c r="D13" s="115"/>
      <c r="E13" s="115"/>
    </row>
    <row r="14" spans="2:9" ht="15.9" customHeight="1" x14ac:dyDescent="0.25">
      <c r="B14" s="115"/>
      <c r="C14" s="115"/>
      <c r="D14" s="115"/>
      <c r="E14" s="115"/>
    </row>
    <row r="15" spans="2:9" ht="15.9" customHeight="1" x14ac:dyDescent="0.25">
      <c r="B15" s="115"/>
      <c r="C15" s="115"/>
      <c r="D15" s="115"/>
      <c r="E15" s="115"/>
    </row>
    <row r="16" spans="2:9" ht="15.9" customHeight="1" x14ac:dyDescent="0.25"/>
    <row r="17" ht="15.9" customHeight="1" x14ac:dyDescent="0.25"/>
    <row r="18" ht="15.9" customHeight="1" x14ac:dyDescent="0.25"/>
    <row r="19" ht="15.9" customHeight="1" x14ac:dyDescent="0.25"/>
    <row r="20" ht="15.9" customHeight="1" x14ac:dyDescent="0.25"/>
    <row r="21" ht="15.9" customHeight="1" x14ac:dyDescent="0.25"/>
    <row r="22" ht="15.9" customHeight="1" x14ac:dyDescent="0.25"/>
    <row r="23" ht="15.9" customHeight="1" x14ac:dyDescent="0.25"/>
    <row r="24" ht="15.9" customHeight="1" x14ac:dyDescent="0.25"/>
    <row r="25" ht="15.9" customHeight="1" x14ac:dyDescent="0.25"/>
    <row r="26" ht="15.9" customHeight="1" x14ac:dyDescent="0.25"/>
    <row r="27" ht="15.9" customHeight="1" x14ac:dyDescent="0.25"/>
    <row r="28" ht="15.9" customHeight="1" x14ac:dyDescent="0.25"/>
    <row r="29" ht="15.9" customHeight="1" x14ac:dyDescent="0.25"/>
    <row r="30" ht="15.9" customHeight="1" x14ac:dyDescent="0.25"/>
    <row r="31" ht="15.9" customHeight="1" x14ac:dyDescent="0.25"/>
    <row r="32" ht="15.9" customHeight="1" x14ac:dyDescent="0.25"/>
    <row r="33" ht="15.9" customHeight="1" x14ac:dyDescent="0.25"/>
    <row r="34" ht="15.9" customHeight="1" x14ac:dyDescent="0.25"/>
    <row r="35" ht="15.9" customHeight="1" x14ac:dyDescent="0.25"/>
    <row r="36" ht="15.9" customHeight="1" x14ac:dyDescent="0.25"/>
    <row r="37" ht="15.9" customHeight="1" x14ac:dyDescent="0.25"/>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M2" sqref="M2"/>
    </sheetView>
  </sheetViews>
  <sheetFormatPr baseColWidth="10" defaultColWidth="11.44140625" defaultRowHeight="15.9" customHeight="1" x14ac:dyDescent="0.25"/>
  <cols>
    <col min="1" max="1" width="10.109375" style="112" customWidth="1"/>
    <col min="2" max="2" width="10.6640625" style="112" customWidth="1"/>
    <col min="3" max="3" width="15.5546875" style="112" customWidth="1"/>
    <col min="4" max="5" width="13.6640625" style="112" customWidth="1"/>
    <col min="6" max="6" width="11.44140625" style="112"/>
    <col min="7" max="7" width="14.88671875" style="112" bestFit="1" customWidth="1"/>
    <col min="8" max="16384" width="11.44140625" style="112"/>
  </cols>
  <sheetData>
    <row r="2" spans="2:9" ht="45" customHeight="1" x14ac:dyDescent="0.25">
      <c r="B2" s="369" t="s">
        <v>94</v>
      </c>
      <c r="C2" s="369" t="s">
        <v>95</v>
      </c>
      <c r="D2" s="369" t="s">
        <v>95</v>
      </c>
      <c r="E2" s="369" t="s">
        <v>95</v>
      </c>
      <c r="F2" s="369" t="s">
        <v>95</v>
      </c>
      <c r="G2" s="369" t="s">
        <v>95</v>
      </c>
      <c r="H2" s="369" t="s">
        <v>95</v>
      </c>
      <c r="I2" s="369" t="s">
        <v>95</v>
      </c>
    </row>
    <row r="3" spans="2:9" ht="24" customHeight="1" x14ac:dyDescent="0.25">
      <c r="B3" s="372" t="s">
        <v>96</v>
      </c>
      <c r="C3" s="373" t="s">
        <v>96</v>
      </c>
      <c r="D3" s="252" t="s">
        <v>97</v>
      </c>
      <c r="E3" s="252" t="s">
        <v>98</v>
      </c>
      <c r="F3" s="252" t="s">
        <v>99</v>
      </c>
      <c r="G3" s="253" t="s">
        <v>100</v>
      </c>
    </row>
    <row r="4" spans="2:9" ht="15.9" customHeight="1" x14ac:dyDescent="0.25">
      <c r="B4" s="374" t="s">
        <v>101</v>
      </c>
      <c r="C4" s="375" t="s">
        <v>101</v>
      </c>
      <c r="D4" s="260">
        <f>IF(Indice!$D$7="Bancos",VLOOKUP(Indice!$D$6,Bancos!$A:$AAV,MATCH(Indice!$C$14,Bancos!$A$1:$AAV$1,0)+COLUMN(A1)-1,0),IF(Indice!$D$7="CFC",VLOOKUP(Indice!$D$6,CFC!$A:$ABM,MATCH(Indice!$C$14,Bancos!$A$1:$AAV$1,0)+COLUMN(A1)-1,0),VLOOKUP(Indice!$D$6,Coop!$A:$ABM,MATCH(Indice!$C$14,Bancos!$A$1:$AAV$1,0)+COLUMN(A1)-1,0)))</f>
        <v>1</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 customHeight="1" x14ac:dyDescent="0.25">
      <c r="B5" s="376" t="s">
        <v>102</v>
      </c>
      <c r="C5" s="377" t="s">
        <v>102</v>
      </c>
      <c r="D5" s="261">
        <f>IF(Indice!$D$7="Bancos",VLOOKUP(Indice!$D$6,Bancos!$A:$AAV,MATCH(Indice!$C$14,Bancos!$A$1:$AAV$1,0)+COLUMN(A1)+3,0),IF(Indice!$D$7="CFC",VLOOKUP(Indice!$D$6,CFC!$A:$ABM,MATCH(Indice!$C$14,Bancos!$A$1:$AAV$1,0)+COLUMN(A1)+3,0),VLOOKUP(Indice!$D$6,Coop!$A:$ABM,MATCH(Indice!$C$14,Bancos!$A$1:$AAV$1,0)+COLUMN(A1)+3,0)))</f>
        <v>1</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 customHeight="1" x14ac:dyDescent="0.25">
      <c r="B6" s="376" t="s">
        <v>103</v>
      </c>
      <c r="C6" s="377"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 customHeight="1" x14ac:dyDescent="0.25">
      <c r="B7" s="370" t="s">
        <v>104</v>
      </c>
      <c r="C7" s="371" t="s">
        <v>104</v>
      </c>
      <c r="D7" s="263">
        <f>IF(Indice!$D$7="Bancos",VLOOKUP(Indice!$D$6,Bancos!$A:$AAV,MATCH(Indice!$C$14,Bancos!$A$1:$AAV$1,0)+COLUMN(A1)+11,0),IF(Indice!$D$7="CFC",VLOOKUP(Indice!$D$6,CFC!$A:$ABM,MATCH(Indice!$C$14,Bancos!$A$1:$AAV$1,0)+COLUMN(A1)+11,0),VLOOKUP(Indice!$D$6,Coop!$A:$ABM,MATCH(Indice!$C$14,Bancos!$A$1:$AAV$1,0)+COLUMN(A1)+11,0)))</f>
        <v>1</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 customHeight="1" x14ac:dyDescent="0.25">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C14" sqref="C14"/>
    </sheetView>
  </sheetViews>
  <sheetFormatPr baseColWidth="10" defaultColWidth="11.44140625" defaultRowHeight="15.9" customHeight="1" x14ac:dyDescent="0.25"/>
  <cols>
    <col min="1" max="1" width="6.44140625" style="112" customWidth="1"/>
    <col min="2" max="2" width="23" style="112" customWidth="1"/>
    <col min="3" max="3" width="17.109375" style="112" customWidth="1"/>
    <col min="4" max="16384" width="11.44140625" style="112"/>
  </cols>
  <sheetData>
    <row r="2" spans="2:10" ht="33" customHeight="1" x14ac:dyDescent="0.25">
      <c r="B2" s="369" t="s">
        <v>407</v>
      </c>
      <c r="C2" s="369" t="s">
        <v>105</v>
      </c>
      <c r="D2" s="369" t="s">
        <v>105</v>
      </c>
      <c r="E2" s="369" t="s">
        <v>105</v>
      </c>
      <c r="F2" s="369" t="s">
        <v>105</v>
      </c>
      <c r="G2" s="369" t="s">
        <v>105</v>
      </c>
      <c r="H2" s="369" t="s">
        <v>105</v>
      </c>
      <c r="I2" s="369" t="s">
        <v>105</v>
      </c>
      <c r="J2" s="369" t="s">
        <v>105</v>
      </c>
    </row>
    <row r="4" spans="2:10" ht="21.75" customHeight="1" x14ac:dyDescent="0.25">
      <c r="B4" s="123" t="s">
        <v>84</v>
      </c>
      <c r="C4" s="124" t="s">
        <v>106</v>
      </c>
    </row>
    <row r="5" spans="2:10" ht="15.9" customHeight="1" x14ac:dyDescent="0.25">
      <c r="B5" s="256" t="s">
        <v>101</v>
      </c>
      <c r="C5" s="266">
        <f>+IF(Indice!$D$7="Bancos",VLOOKUP(Indice!$D$6,Bancos!$A:$AAV,MATCH(Indice!$C$15,Bancos!$A$1:$AAV$1,0)+ROW(A1)-1,0),IF(Indice!$D$7="CFC",VLOOKUP(Indice!$D$6,CFC!$A:$ABM,MATCH(Indice!$C$15,Bancos!$A$1:$AAV$1,0)+ROW(A1)-1,0),VLOOKUP(Indice!$D$6,Coop!$A:$ABM,MATCH(Indice!$C$15,Bancos!$A$1:$AAV$1,0)+ROW(A1)-1,0)))</f>
        <v>0.2</v>
      </c>
    </row>
    <row r="6" spans="2:10" ht="15.9" customHeight="1" x14ac:dyDescent="0.25">
      <c r="B6" s="257" t="s">
        <v>102</v>
      </c>
      <c r="C6" s="125">
        <f>+IF(Indice!$D$7="Bancos",VLOOKUP(Indice!$D$6,Bancos!$A:$AAV,MATCH(Indice!$C$15,Bancos!$A$1:$AAV$1,0)+ROW(A2)-1,0),IF(Indice!$D$7="CFC",VLOOKUP(Indice!$D$6,CFC!$A:$ABM,MATCH(Indice!$C$15,Bancos!$A$1:$AAV$1,0)+ROW(A2)-1,0),VLOOKUP(Indice!$D$6,Coop!$A:$ABM,MATCH(Indice!$C$15,Bancos!$A$1:$AAV$1,0)+ROW(A2)-1,0)))</f>
        <v>0</v>
      </c>
    </row>
    <row r="7" spans="2:10" ht="15.9" customHeight="1" x14ac:dyDescent="0.25">
      <c r="B7" s="257" t="s">
        <v>103</v>
      </c>
      <c r="C7" s="125">
        <f>+IF(Indice!$D$7="Bancos",VLOOKUP(Indice!$D$6,Bancos!$A:$AAV,MATCH(Indice!$C$15,Bancos!$A$1:$AAV$1,0)+ROW(A3)-1,0),IF(Indice!$D$7="CFC",VLOOKUP(Indice!$D$6,CFC!$A:$ABM,MATCH(Indice!$C$15,Bancos!$A$1:$AAV$1,0)+ROW(A3)-1,0),VLOOKUP(Indice!$D$6,Coop!$A:$ABM,MATCH(Indice!$C$15,Bancos!$A$1:$AAV$1,0)+ROW(A3)-1,0)))</f>
        <v>-0.2</v>
      </c>
    </row>
    <row r="8" spans="2:10" ht="15.9" customHeight="1" x14ac:dyDescent="0.25">
      <c r="B8" s="255" t="s">
        <v>104</v>
      </c>
      <c r="C8" s="126">
        <f>+IF(Indice!$D$7="Bancos",VLOOKUP(Indice!$D$6,Bancos!$A:$AAV,MATCH(Indice!$C$15,Bancos!$A$1:$AAV$1,0)+ROW(A4)-1,0),IF(Indice!$D$7="CFC",VLOOKUP(Indice!$D$6,CFC!$A:$ABM,MATCH(Indice!$C$15,Bancos!$A$1:$AAV$1,0)+ROW(A4)-1,0),VLOOKUP(Indice!$D$6,Coop!$A:$ABM,MATCH(Indice!$C$15,Bancos!$A$1:$AAV$1,0)+ROW(A4)-1,0)))</f>
        <v>0</v>
      </c>
    </row>
    <row r="11" spans="2:10" ht="15.9" customHeight="1" x14ac:dyDescent="0.25">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
  <sheetViews>
    <sheetView showGridLines="0" workbookViewId="0">
      <selection activeCell="C20" sqref="C20"/>
    </sheetView>
  </sheetViews>
  <sheetFormatPr baseColWidth="10" defaultColWidth="11.44140625" defaultRowHeight="15.9" customHeight="1" x14ac:dyDescent="0.25"/>
  <cols>
    <col min="1" max="1" width="6.88671875" style="112" customWidth="1"/>
    <col min="2" max="2" width="44.88671875" style="112" customWidth="1"/>
    <col min="3" max="3" width="25.33203125" style="112" bestFit="1" customWidth="1"/>
    <col min="4" max="5" width="18" style="112" customWidth="1"/>
    <col min="6" max="16384" width="11.44140625" style="112"/>
  </cols>
  <sheetData>
    <row r="2" spans="2:5" ht="20.25" customHeight="1" x14ac:dyDescent="0.25">
      <c r="B2" s="369" t="s">
        <v>408</v>
      </c>
      <c r="C2" s="369" t="s">
        <v>107</v>
      </c>
      <c r="D2" s="369" t="s">
        <v>107</v>
      </c>
      <c r="E2" s="369" t="s">
        <v>107</v>
      </c>
    </row>
    <row r="3" spans="2:5" ht="15.9" customHeight="1" x14ac:dyDescent="0.3">
      <c r="C3" s="129"/>
      <c r="D3" s="128"/>
    </row>
    <row r="4" spans="2:5" ht="15.9" customHeight="1" x14ac:dyDescent="0.3">
      <c r="B4" s="254" t="s">
        <v>84</v>
      </c>
      <c r="C4" s="137" t="s">
        <v>85</v>
      </c>
      <c r="D4" s="128"/>
    </row>
    <row r="5" spans="2:5" ht="15.9" customHeight="1" x14ac:dyDescent="0.3">
      <c r="B5" s="116" t="s">
        <v>122</v>
      </c>
      <c r="C5" s="271">
        <f>+IF(Indice!$D$7="Bancos",VLOOKUP(Indice!$D$6,Bancos!$A:$AAV,MATCH(Indice!$C$16,Bancos!$A$1:$AAV$1,0)+ROW(A1)+10,0),IF(Indice!$D$7="CFC",VLOOKUP(Indice!$D$6,CFC!$A:$ABM,MATCH(Indice!$C$16,Bancos!$A$1:$AAV$1,0)+ROW(A1)+10,0),VLOOKUP(Indice!$D$6,Coop!$A:$ABM,MATCH(Indice!$C$16,Bancos!$A$1:$AAV$1,0)+ROW(A1)+10,0)))</f>
        <v>1</v>
      </c>
      <c r="D5" s="128"/>
    </row>
    <row r="6" spans="2:5" ht="15.9" customHeight="1" x14ac:dyDescent="0.3">
      <c r="B6" s="116" t="s">
        <v>123</v>
      </c>
      <c r="C6" s="272">
        <f>+IF(Indice!$D$7="Bancos",VLOOKUP(Indice!$D$6,Bancos!$A:$AAV,MATCH(Indice!$C$16,Bancos!$A$1:$AAV$1,0)+ROW(A2)+10,0),IF(Indice!$D$7="CFC",VLOOKUP(Indice!$D$6,CFC!$A:$ABM,MATCH(Indice!$C$16,Bancos!$A$1:$AAV$1,0)+ROW(A2)+10,0),VLOOKUP(Indice!$D$6,Coop!$A:$ABM,MATCH(Indice!$C$16,Bancos!$A$1:$AAV$1,0)+ROW(A2)+10,0)))</f>
        <v>0</v>
      </c>
      <c r="D6" s="128"/>
    </row>
    <row r="7" spans="2:5" ht="15.9" customHeight="1" x14ac:dyDescent="0.3">
      <c r="B7" s="116" t="s">
        <v>124</v>
      </c>
      <c r="C7" s="272">
        <f>+IF(Indice!$D$7="Bancos",VLOOKUP(Indice!$D$6,Bancos!$A:$AAV,MATCH(Indice!$C$16,Bancos!$A$1:$AAV$1,0)+ROW(A3)+10,0),IF(Indice!$D$7="CFC",VLOOKUP(Indice!$D$6,CFC!$A:$ABM,MATCH(Indice!$C$16,Bancos!$A$1:$AAV$1,0)+ROW(A3)+10,0),VLOOKUP(Indice!$D$6,Coop!$A:$ABM,MATCH(Indice!$C$16,Bancos!$A$1:$AAV$1,0)+ROW(A3)+10,0)))</f>
        <v>0</v>
      </c>
      <c r="D7" s="128"/>
    </row>
    <row r="8" spans="2:5" ht="15.9" customHeight="1" x14ac:dyDescent="0.3">
      <c r="B8" s="116" t="s">
        <v>125</v>
      </c>
      <c r="C8" s="272">
        <f>+IF(Indice!$D$7="Bancos",VLOOKUP(Indice!$D$6,Bancos!$A:$AAV,MATCH(Indice!$C$16,Bancos!$A$1:$AAV$1,0)+ROW(A4)+10,0),IF(Indice!$D$7="CFC",VLOOKUP(Indice!$D$6,CFC!$A:$ABM,MATCH(Indice!$C$16,Bancos!$A$1:$AAV$1,0)+ROW(A4)+10,0),VLOOKUP(Indice!$D$6,Coop!$A:$ABM,MATCH(Indice!$C$16,Bancos!$A$1:$AAV$1,0)+ROW(A4)+10,0)))</f>
        <v>0.2</v>
      </c>
      <c r="D8" s="128"/>
    </row>
    <row r="9" spans="2:5" ht="15.9" customHeight="1" x14ac:dyDescent="0.3">
      <c r="B9" s="116" t="s">
        <v>126</v>
      </c>
      <c r="C9" s="272">
        <f>+IF(Indice!$D$7="Bancos",VLOOKUP(Indice!$D$6,Bancos!$A:$AAV,MATCH(Indice!$C$16,Bancos!$A$1:$AAV$1,0)+ROW(A5)+10,0),IF(Indice!$D$7="CFC",VLOOKUP(Indice!$D$6,CFC!$A:$ABM,MATCH(Indice!$C$16,Bancos!$A$1:$AAV$1,0)+ROW(A5)+10,0),VLOOKUP(Indice!$D$6,Coop!$A:$ABM,MATCH(Indice!$C$16,Bancos!$A$1:$AAV$1,0)+ROW(A5)+10,0)))</f>
        <v>0.4</v>
      </c>
      <c r="D9" s="128"/>
    </row>
    <row r="10" spans="2:5" ht="15.9" customHeight="1" x14ac:dyDescent="0.3">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 customHeight="1" x14ac:dyDescent="0.25">
      <c r="B11" s="116" t="s">
        <v>128</v>
      </c>
      <c r="C11" s="272">
        <f>+IF(Indice!$D$7="Bancos",VLOOKUP(Indice!$D$6,Bancos!$A:$AAV,MATCH(Indice!$C$16,Bancos!$A$1:$AAV$1,0)+ROW(A7)+10,0),IF(Indice!$D$7="CFC",VLOOKUP(Indice!$D$6,CFC!$A:$ABM,MATCH(Indice!$C$16,Bancos!$A$1:$AAV$1,0)+ROW(A7)+10,0),VLOOKUP(Indice!$D$6,Coop!$A:$ABM,MATCH(Indice!$C$16,Bancos!$A$1:$AAV$1,0)+ROW(A7)+10,0)))</f>
        <v>0</v>
      </c>
    </row>
    <row r="12" spans="2:5" ht="15.9" customHeight="1" x14ac:dyDescent="0.25">
      <c r="B12" s="116" t="s">
        <v>129</v>
      </c>
      <c r="C12" s="272">
        <f>+IF(Indice!$D$7="Bancos",VLOOKUP(Indice!$D$6,Bancos!$A:$AAV,MATCH(Indice!$C$16,Bancos!$A$1:$AAV$1,0)+ROW(A8)+10,0),IF(Indice!$D$7="CFC",VLOOKUP(Indice!$D$6,CFC!$A:$ABM,MATCH(Indice!$C$16,Bancos!$A$1:$AAV$1,0)+ROW(A8)+10,0),VLOOKUP(Indice!$D$6,Coop!$A:$ABM,MATCH(Indice!$C$16,Bancos!$A$1:$AAV$1,0)+ROW(A8)+10,0)))</f>
        <v>0</v>
      </c>
    </row>
    <row r="13" spans="2:5" ht="30.75" customHeight="1" x14ac:dyDescent="0.25">
      <c r="B13" s="139" t="s">
        <v>130</v>
      </c>
      <c r="C13" s="272">
        <f>+IF(Indice!$D$7="Bancos",VLOOKUP(Indice!$D$6,Bancos!$A:$AAV,MATCH(Indice!$C$16,Bancos!$A$1:$AAV$1,0)+ROW(A9)+10,0),IF(Indice!$D$7="CFC",VLOOKUP(Indice!$D$6,CFC!$A:$ABM,MATCH(Indice!$C$16,Bancos!$A$1:$AAV$1,0)+ROW(A9)+10,0),VLOOKUP(Indice!$D$6,Coop!$A:$ABM,MATCH(Indice!$C$16,Bancos!$A$1:$AAV$1,0)+ROW(A9)+10,0)))</f>
        <v>0.2</v>
      </c>
    </row>
    <row r="14" spans="2:5" ht="15.9" customHeight="1" x14ac:dyDescent="0.25">
      <c r="B14" s="140" t="s">
        <v>131</v>
      </c>
      <c r="C14" s="272">
        <f>+IF(Indice!$D$7="Bancos",VLOOKUP(Indice!$D$6,Bancos!$A:$AAV,MATCH(Indice!$C$16,Bancos!$A$1:$AAV$1,0)+ROW(A10)+10,0),IF(Indice!$D$7="CFC",VLOOKUP(Indice!$D$6,CFC!$A:$ABM,MATCH(Indice!$C$16,Bancos!$A$1:$AAV$1,0)+ROW(A10)+10,0),VLOOKUP(Indice!$D$6,Coop!$A:$ABM,MATCH(Indice!$C$16,Bancos!$A$1:$AAV$1,0)+ROW(A10)+10,0)))</f>
        <v>0.2</v>
      </c>
    </row>
    <row r="15" spans="2:5" ht="15.9" customHeight="1" x14ac:dyDescent="0.25">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Acevedo  Rojas Edward  Fabian</cp:lastModifiedBy>
  <dcterms:created xsi:type="dcterms:W3CDTF">2019-09-26T16:39:34Z</dcterms:created>
  <dcterms:modified xsi:type="dcterms:W3CDTF">2022-01-24T08:53:16Z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419ea3e-756e-4bda-bc20-41ab3d563339_Enabled">
    <vt:lpwstr>true</vt:lpwstr>
  </property>
  <property fmtid="{D5CDD505-2E9C-101B-9397-08002B2CF9AE}" pid="5" name="MSIP_Label_c419ea3e-756e-4bda-bc20-41ab3d563339_SetDate">
    <vt:lpwstr>2021-07-21T13:24:51Z</vt:lpwstr>
  </property>
  <property fmtid="{D5CDD505-2E9C-101B-9397-08002B2CF9AE}" pid="6" name="MSIP_Label_c419ea3e-756e-4bda-bc20-41ab3d563339_Method">
    <vt:lpwstr>Standard</vt:lpwstr>
  </property>
  <property fmtid="{D5CDD505-2E9C-101B-9397-08002B2CF9AE}" pid="7" name="MSIP_Label_c419ea3e-756e-4bda-bc20-41ab3d563339_Name">
    <vt:lpwstr>c419ea3e-756e-4bda-bc20-41ab3d563339</vt:lpwstr>
  </property>
  <property fmtid="{D5CDD505-2E9C-101B-9397-08002B2CF9AE}" pid="8" name="MSIP_Label_c419ea3e-756e-4bda-bc20-41ab3d563339_SiteId">
    <vt:lpwstr>2ff255e1-ae00-44bc-9787-fa8f8061bf68</vt:lpwstr>
  </property>
  <property fmtid="{D5CDD505-2E9C-101B-9397-08002B2CF9AE}" pid="9" name="MSIP_Label_c419ea3e-756e-4bda-bc20-41ab3d563339_ActionId">
    <vt:lpwstr>2e5be9d1-4933-470a-a99e-e4da9a1980e3</vt:lpwstr>
  </property>
  <property fmtid="{D5CDD505-2E9C-101B-9397-08002B2CF9AE}" pid="10" name="MSIP_Label_c419ea3e-756e-4bda-bc20-41ab3d563339_ContentBits">
    <vt:lpwstr>0</vt:lpwstr>
  </property>
</Properties>
</file>